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/>
  <mc:AlternateContent xmlns:mc="http://schemas.openxmlformats.org/markup-compatibility/2006">
    <mc:Choice Requires="x15">
      <x15ac:absPath xmlns:x15ac="http://schemas.microsoft.com/office/spreadsheetml/2010/11/ac" url="C:\Users\Michalis\Downloads\"/>
    </mc:Choice>
  </mc:AlternateContent>
  <xr:revisionPtr revIDLastSave="0" documentId="13_ncr:1_{64E9651F-B3B9-4180-A0B9-A2D952B876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Φύλλο1" sheetId="1" r:id="rId1"/>
  </sheets>
  <calcPr calcId="191029"/>
</workbook>
</file>

<file path=xl/calcChain.xml><?xml version="1.0" encoding="utf-8"?>
<calcChain xmlns="http://schemas.openxmlformats.org/spreadsheetml/2006/main">
  <c r="E15" i="1" l="1"/>
  <c r="D10" i="1" l="1"/>
  <c r="J13" i="1"/>
  <c r="P12" i="1"/>
  <c r="P13" i="1" s="1"/>
  <c r="J12" i="1"/>
  <c r="B44" i="1"/>
  <c r="B43" i="1"/>
  <c r="B42" i="1" l="1"/>
  <c r="B41" i="1" s="1"/>
  <c r="C41" i="1" s="1"/>
  <c r="B39" i="1"/>
  <c r="I8" i="1"/>
  <c r="I7" i="1"/>
  <c r="I6" i="1"/>
  <c r="I5" i="1"/>
  <c r="I4" i="1"/>
  <c r="D4" i="1" a="1"/>
  <c r="D4" i="1" s="1"/>
  <c r="J11" i="1" l="1"/>
  <c r="F4" i="1"/>
  <c r="J4" i="1"/>
  <c r="E4" i="1"/>
  <c r="G4" i="1" l="1"/>
  <c r="D9" i="1" l="1"/>
  <c r="D8" i="1"/>
  <c r="D7" i="1"/>
  <c r="D6" i="1"/>
  <c r="D5" i="1"/>
  <c r="F8" i="1" l="1"/>
  <c r="J8" i="1"/>
  <c r="J5" i="1"/>
  <c r="F5" i="1"/>
  <c r="J6" i="1"/>
  <c r="F6" i="1"/>
  <c r="J7" i="1"/>
  <c r="F7" i="1"/>
  <c r="G5" i="1" l="1"/>
  <c r="G6" i="1" s="1"/>
  <c r="G7" i="1" s="1"/>
  <c r="G8" i="1" s="1"/>
  <c r="F10" i="1"/>
  <c r="J10" i="1"/>
  <c r="K4" i="1" s="1"/>
  <c r="L4" i="1" l="1"/>
  <c r="K8" i="1"/>
  <c r="L8" i="1" s="1"/>
  <c r="K5" i="1"/>
  <c r="L5" i="1" s="1"/>
  <c r="K6" i="1"/>
  <c r="L6" i="1" s="1"/>
  <c r="K7" i="1"/>
  <c r="L7" i="1" s="1"/>
  <c r="M7" i="1" l="1"/>
  <c r="O7" i="1"/>
  <c r="M5" i="1"/>
  <c r="O5" i="1"/>
  <c r="M6" i="1"/>
  <c r="O6" i="1"/>
  <c r="M8" i="1"/>
  <c r="O8" i="1"/>
  <c r="O4" i="1"/>
  <c r="O10" i="1" s="1"/>
  <c r="O12" i="1" s="1"/>
  <c r="O13" i="1" s="1"/>
  <c r="O14" i="1" s="1"/>
  <c r="O15" i="1" s="1"/>
  <c r="M4" i="1"/>
  <c r="N8" i="1" l="1"/>
  <c r="Q8" i="1" s="1"/>
  <c r="P8" i="1"/>
  <c r="N5" i="1"/>
  <c r="Q5" i="1" s="1"/>
  <c r="P5" i="1"/>
  <c r="P4" i="1"/>
  <c r="N4" i="1"/>
  <c r="Q4" i="1" s="1"/>
  <c r="N6" i="1"/>
  <c r="Q6" i="1" s="1"/>
  <c r="P6" i="1"/>
  <c r="N7" i="1"/>
  <c r="Q7" i="1" s="1"/>
  <c r="P7" i="1"/>
  <c r="Q10" i="1" l="1"/>
  <c r="O17" i="1" s="1"/>
  <c r="O19" i="1" s="1"/>
  <c r="P10" i="1"/>
  <c r="O16" i="1" s="1"/>
  <c r="O1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<sst xmlns="http://schemas.openxmlformats.org/spreadsheetml/2006/main" count="41" uniqueCount="41">
  <si>
    <t>ΥΨΗ</t>
  </si>
  <si>
    <t>ΚΑΤΩ ΟΡΙΟ</t>
  </si>
  <si>
    <t>ΑΝΩ ΟΡΙΟ</t>
  </si>
  <si>
    <t xml:space="preserve">ΣΥΧΝΟΤΗΤΑ(f) </t>
  </si>
  <si>
    <t>ΑΘΡΟΙΣΤΙΚΗ ΣΥΧΝΟΤΗΤΑ(F)</t>
  </si>
  <si>
    <t>ΣΥΧΝΟΤΗΤΑ % (f%)</t>
  </si>
  <si>
    <t>ΑΘΡΟΙΣΤΙΚΗ ΣΥΧΝΟΤΗΤΑ % (F%)</t>
  </si>
  <si>
    <t>ΚΛΑΣΕΙΣ</t>
  </si>
  <si>
    <t>ΚΕΝΤΡΙΚΟ ΣΗΜΕΙΟ (x)</t>
  </si>
  <si>
    <t>f*x</t>
  </si>
  <si>
    <t>X - M</t>
  </si>
  <si>
    <t>(Χ - Μ)^2</t>
  </si>
  <si>
    <t>(Χ - Μ)^3</t>
  </si>
  <si>
    <t>(Χ - Μ)^4</t>
  </si>
  <si>
    <t>f*(X - M)^2</t>
  </si>
  <si>
    <t>f*(X - M)^3</t>
  </si>
  <si>
    <t>f*(X - M)^4</t>
  </si>
  <si>
    <t>1.55 - 1.64</t>
  </si>
  <si>
    <t>1.64 - 1.73</t>
  </si>
  <si>
    <t>1.73 - 1.82</t>
  </si>
  <si>
    <t>1.82 - 1.91</t>
  </si>
  <si>
    <t>1.91 - 2.00</t>
  </si>
  <si>
    <t>ΜΕΣΟΣ</t>
  </si>
  <si>
    <t>ΔΙΑΚΥΜΑΝΣΗ (S^2)</t>
  </si>
  <si>
    <t>ΤΥΠΙΚΗ ΑΠΟΚΛΙΣΗ (S)</t>
  </si>
  <si>
    <t>S^3</t>
  </si>
  <si>
    <t>S^4</t>
  </si>
  <si>
    <t>Σ[f*(X - M)^3]/Σf</t>
  </si>
  <si>
    <t>Σ[f*(X - M)^4]/Σf</t>
  </si>
  <si>
    <t>ΣΥΝΤΕΛΕΣΤΗΣ ΑΣΥΜΜΕΤΡΙΑΣ</t>
  </si>
  <si>
    <t>ΣΥΝΤΕΛΕΣΤΗΣ ΚΥΡΤΩΣΗΣ</t>
  </si>
  <si>
    <t>ΕΥΡΟΣ</t>
  </si>
  <si>
    <t>ΔΙΑΜΕΣΟΣ</t>
  </si>
  <si>
    <t>ΕΝΔΟΤΕΤΑΡΤΗΜΟΡΙΑΚΟ ΕΥΡΟΣ( Q3 - Q1)</t>
  </si>
  <si>
    <t>Q1</t>
  </si>
  <si>
    <t>Q3</t>
  </si>
  <si>
    <t>Q2</t>
  </si>
  <si>
    <t>ΠΡΑΓΜΑΤΙΚΟΣ ΜΕΣΟΣ</t>
  </si>
  <si>
    <t>ΠΡΑΓΜ. ΑΣΥΜΜΕΤΡΙΑ</t>
  </si>
  <si>
    <t xml:space="preserve">ΠΛΑΤΥΚΥΡΤΗ ΑΦΟΥ Ο ΣΥΝΤΕΛΕΣΤΗΣ ΚΥΡΤΩΣΗΣ ΕΙΝΑΙ ΜΙΚΡΟΤΕΡΟΣ ΤΟΥ 3 </t>
  </si>
  <si>
    <t xml:space="preserve">ΘΕΤΙΚΗ ΑΣΥΜΜΕΤΡΙΑ ΑΦΟΥ Ο ΣΥΝΤΕΛΕΣΤΗΣ ΑΣΥΜΜΕΤΡΙΑΣ ΕΙΝΑΙ ΜΕΓΑΛΥΤΕΡΟΣ ΤΟΥ 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</si>
</sst>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000"/>
    <numFmt numFmtId="165" formatCode="0.0%"/>
    <numFmt numFmtId="166" formatCode="0.0000"/>
    <numFmt numFmtId="167" formatCode="0.000"/>
    <numFmt numFmtId="168" formatCode="0.00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2" fontId="0" fillId="0" borderId="0" xfId="0" applyNumberFormat="1"/>
    <xf numFmtId="164" fontId="0" fillId="0" borderId="0" xfId="0" applyNumberFormat="1"/>
    <xf numFmtId="165" fontId="0" fillId="0" borderId="0" xfId="1" applyNumberFormat="1" applyFont="1"/>
    <xf numFmtId="10" fontId="0" fillId="0" borderId="0" xfId="1" applyNumberFormat="1" applyFont="1"/>
    <xf numFmtId="166" fontId="0" fillId="0" borderId="0" xfId="0" applyNumberFormat="1"/>
    <xf numFmtId="167" fontId="0" fillId="0" borderId="0" xfId="0" applyNumberFormat="1"/>
    <xf numFmtId="164" fontId="2" fillId="0" borderId="0" xfId="0" applyNumberFormat="1" applyFont="1"/>
    <xf numFmtId="2" fontId="2" fillId="0" borderId="0" xfId="0" applyNumberFormat="1" applyFont="1"/>
    <xf numFmtId="168" fontId="2" fillId="0" borderId="0" xfId="0" applyNumberFormat="1" applyFont="1"/>
    <xf numFmtId="168" fontId="0" fillId="0" borderId="0" xfId="0" applyNumberFormat="1"/>
    <xf numFmtId="0" fontId="0" fillId="0" borderId="0" xfId="0" applyAlignment="1">
      <alignment horizontal="center" wrapText="1"/>
    </xf>
  </cellXfs>
  <cellStyles count="2">
    <cellStyle name="Κανονικό" xfId="0" builtinId="0"/>
    <cellStyle name="Ποσοστό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/>
              <a:t>ΙΣΤΟΓΡΑΜΜΑ ΣΥΧΝΟΤΗΤΩΝ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ΥΨΟΣ</c:v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Φύλλο1!$D$4:$D$8</c:f>
              <c:numCache>
                <c:formatCode>General</c:formatCode>
                <c:ptCount val="5"/>
                <c:pt idx="0">
                  <c:v>10</c:v>
                </c:pt>
                <c:pt idx="1">
                  <c:v>12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81-4ABE-ADBD-906C8201B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198742887"/>
        <c:axId val="1921258135"/>
      </c:barChart>
      <c:catAx>
        <c:axId val="11987428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1258135"/>
        <c:crosses val="autoZero"/>
        <c:auto val="1"/>
        <c:lblAlgn val="ctr"/>
        <c:lblOffset val="100"/>
        <c:noMultiLvlLbl val="0"/>
      </c:catAx>
      <c:valAx>
        <c:axId val="1921258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742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809625</xdr:colOff>
      <xdr:row>20</xdr:row>
      <xdr:rowOff>104775</xdr:rowOff>
    </xdr:from>
    <xdr:to>
      <xdr:col>13</xdr:col>
      <xdr:colOff>561975</xdr:colOff>
      <xdr:row>34</xdr:row>
      <xdr:rowOff>161925</xdr:rowOff>
    </xdr:to>
    <xdr:graphicFrame macro="">
      <xdr:nvGraphicFramePr>
        <xdr:cNvPr id="2" name="Γράφημα 1">
          <a:extLst>
            <a:ext uri="{FF2B5EF4-FFF2-40B4-BE49-F238E27FC236}">
              <a16:creationId xmlns:a16="http://schemas.microsoft.com/office/drawing/2014/main" id="{AC58A403-8648-81D4-9C3B-96F860B24C98}"/>
            </a:ext>
            <a:ext uri="{147F2762-F138-4A5C-976F-8EAC2B608ADB}">
              <a16:predDERef xmlns:a16="http://schemas.microsoft.com/office/drawing/2014/main" pred="{FACE6576-965C-3855-1376-5FBFFCB691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Q44"/>
  <sheetViews>
    <sheetView tabSelected="1" zoomScaleNormal="100" workbookViewId="0">
      <selection activeCell="F25" sqref="F25"/>
    </sheetView>
  </sheetViews>
  <sheetFormatPr defaultRowHeight="15" x14ac:dyDescent="0.25"/>
  <cols>
    <col min="1" max="1" width="35.28515625" customWidth="1"/>
    <col min="2" max="2" width="23.85546875" customWidth="1"/>
    <col min="3" max="3" width="10.5703125" customWidth="1"/>
    <col min="4" max="4" width="14.28515625" bestFit="1" customWidth="1"/>
    <col min="5" max="6" width="24.7109375" customWidth="1"/>
    <col min="7" max="7" width="27.7109375" customWidth="1"/>
    <col min="8" max="8" width="10.85546875" customWidth="1"/>
    <col min="9" max="9" width="20.5703125" bestFit="1" customWidth="1"/>
    <col min="10" max="10" width="11" bestFit="1" customWidth="1"/>
    <col min="11" max="11" width="10.28515625" bestFit="1" customWidth="1"/>
    <col min="12" max="12" width="15" customWidth="1"/>
    <col min="13" max="13" width="14.28515625" customWidth="1"/>
    <col min="14" max="14" width="27.28515625" bestFit="1" customWidth="1"/>
    <col min="15" max="15" width="12.42578125" customWidth="1"/>
    <col min="16" max="16" width="20.5703125" customWidth="1"/>
    <col min="17" max="17" width="25.5703125" customWidth="1"/>
  </cols>
  <sheetData>
    <row r="3" spans="1:17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</row>
    <row r="4" spans="1:17" x14ac:dyDescent="0.25">
      <c r="A4">
        <v>1.55</v>
      </c>
      <c r="B4">
        <v>1.55</v>
      </c>
      <c r="C4">
        <v>1.64</v>
      </c>
      <c r="D4" cm="1">
        <f t="array" ref="D4:D9">FREQUENCY(A4:A37,C4:C8)</f>
        <v>10</v>
      </c>
      <c r="E4">
        <f>D4</f>
        <v>10</v>
      </c>
      <c r="F4" s="4">
        <f>D4/34</f>
        <v>0.29411764705882354</v>
      </c>
      <c r="G4" s="3">
        <f>F4</f>
        <v>0.29411764705882354</v>
      </c>
      <c r="H4" t="s">
        <v>17</v>
      </c>
      <c r="I4">
        <f>(B4+C4)/2</f>
        <v>1.595</v>
      </c>
      <c r="J4">
        <f>D4*I4</f>
        <v>15.95</v>
      </c>
      <c r="K4" s="6">
        <f>I4-J11</f>
        <v>-0.11382352941176466</v>
      </c>
      <c r="L4" s="5">
        <f>K4*K4</f>
        <v>1.2955795847750853E-2</v>
      </c>
      <c r="M4" s="5">
        <f>(L4*K4)</f>
        <v>-1.4746744097292876E-3</v>
      </c>
      <c r="N4" s="5">
        <f>M4*K4</f>
        <v>1.6785264604859826E-4</v>
      </c>
      <c r="O4" s="2">
        <f>(D4*L4)</f>
        <v>0.12955795847750853</v>
      </c>
      <c r="P4" s="2">
        <f>(D4*M4)</f>
        <v>-1.4746744097292876E-2</v>
      </c>
      <c r="Q4" s="2">
        <f>(D4*N4)</f>
        <v>1.6785264604859827E-3</v>
      </c>
    </row>
    <row r="5" spans="1:17" x14ac:dyDescent="0.25">
      <c r="A5">
        <v>1.59</v>
      </c>
      <c r="B5">
        <v>1.64</v>
      </c>
      <c r="C5">
        <v>1.73</v>
      </c>
      <c r="D5">
        <v>12</v>
      </c>
      <c r="E5">
        <v>22</v>
      </c>
      <c r="F5" s="4">
        <f t="shared" ref="F5:F8" si="0">D5/34</f>
        <v>0.35294117647058826</v>
      </c>
      <c r="G5" s="3">
        <f>F4+F5</f>
        <v>0.6470588235294118</v>
      </c>
      <c r="H5" t="s">
        <v>18</v>
      </c>
      <c r="I5">
        <f>(B5+C5)/2</f>
        <v>1.6850000000000001</v>
      </c>
      <c r="J5">
        <f t="shared" ref="J5:J8" si="1">D5*I5</f>
        <v>20.22</v>
      </c>
      <c r="K5" s="6">
        <f>I5-J11</f>
        <v>-2.3823529411764577E-2</v>
      </c>
      <c r="L5" s="5">
        <f>K5*K5</f>
        <v>5.6756055363321181E-4</v>
      </c>
      <c r="M5" s="5">
        <f>(L5*K5)</f>
        <v>-1.3521295542438209E-5</v>
      </c>
      <c r="N5" s="5">
        <f>(M5*K5)</f>
        <v>3.2212498204043793E-7</v>
      </c>
      <c r="O5" s="2">
        <f t="shared" ref="O5:O8" si="2">(D5*L5)</f>
        <v>6.8107266435985421E-3</v>
      </c>
      <c r="P5" s="2">
        <f t="shared" ref="P5:P8" si="3">(D5*M5)</f>
        <v>-1.6225554650925851E-4</v>
      </c>
      <c r="Q5" s="2">
        <f t="shared" ref="Q5:Q8" si="4">(D5*N5)</f>
        <v>3.8654997844852556E-6</v>
      </c>
    </row>
    <row r="6" spans="1:17" x14ac:dyDescent="0.25">
      <c r="A6" s="1">
        <v>1.6</v>
      </c>
      <c r="B6" s="1">
        <v>1.73</v>
      </c>
      <c r="C6" s="1">
        <v>1.82</v>
      </c>
      <c r="D6">
        <v>7</v>
      </c>
      <c r="E6">
        <v>29</v>
      </c>
      <c r="F6" s="4">
        <f t="shared" si="0"/>
        <v>0.20588235294117646</v>
      </c>
      <c r="G6" s="3">
        <f>G5+F6</f>
        <v>0.85294117647058831</v>
      </c>
      <c r="H6" t="s">
        <v>19</v>
      </c>
      <c r="I6">
        <f>(B6+C6)/2</f>
        <v>1.7749999999999999</v>
      </c>
      <c r="J6">
        <f t="shared" si="1"/>
        <v>12.424999999999999</v>
      </c>
      <c r="K6" s="6">
        <f>I6-J11</f>
        <v>6.6176470588235281E-2</v>
      </c>
      <c r="L6" s="5">
        <f>K6*K6</f>
        <v>4.3793252595155695E-3</v>
      </c>
      <c r="M6" s="5">
        <f>(L6*K6)</f>
        <v>2.8980828923264794E-4</v>
      </c>
      <c r="N6" s="5">
        <f>(M6*K6)</f>
        <v>1.917848972863111E-5</v>
      </c>
      <c r="O6" s="2">
        <f t="shared" si="2"/>
        <v>3.0655276816608987E-2</v>
      </c>
      <c r="P6" s="2">
        <f t="shared" si="3"/>
        <v>2.0286580246285353E-3</v>
      </c>
      <c r="Q6" s="2">
        <f t="shared" si="4"/>
        <v>1.3424942810041777E-4</v>
      </c>
    </row>
    <row r="7" spans="1:17" x14ac:dyDescent="0.25">
      <c r="A7" s="1">
        <v>1.6</v>
      </c>
      <c r="B7" s="1">
        <v>1.82</v>
      </c>
      <c r="C7" s="1">
        <v>1.91</v>
      </c>
      <c r="D7">
        <v>3</v>
      </c>
      <c r="E7">
        <v>32</v>
      </c>
      <c r="F7" s="4">
        <f t="shared" si="0"/>
        <v>8.8235294117647065E-2</v>
      </c>
      <c r="G7" s="3">
        <f>G6+F7</f>
        <v>0.94117647058823539</v>
      </c>
      <c r="H7" t="s">
        <v>20</v>
      </c>
      <c r="I7">
        <f>(B7+C7)/2</f>
        <v>1.865</v>
      </c>
      <c r="J7">
        <f t="shared" si="1"/>
        <v>5.5949999999999998</v>
      </c>
      <c r="K7" s="6">
        <f>I7-J11</f>
        <v>0.15617647058823536</v>
      </c>
      <c r="L7" s="5">
        <f>K7*K7</f>
        <v>2.4391089965397943E-2</v>
      </c>
      <c r="M7" s="5">
        <f>(L7*K7)</f>
        <v>3.8093143445959744E-3</v>
      </c>
      <c r="N7" s="5">
        <f>(M7*K7)</f>
        <v>5.949252697001363E-4</v>
      </c>
      <c r="O7" s="2">
        <f t="shared" si="2"/>
        <v>7.3173269896193827E-2</v>
      </c>
      <c r="P7" s="2">
        <f t="shared" si="3"/>
        <v>1.1427943033787923E-2</v>
      </c>
      <c r="Q7" s="2">
        <f t="shared" si="4"/>
        <v>1.7847758091004088E-3</v>
      </c>
    </row>
    <row r="8" spans="1:17" x14ac:dyDescent="0.25">
      <c r="A8" s="1">
        <v>1.61</v>
      </c>
      <c r="B8" s="1">
        <v>1.91</v>
      </c>
      <c r="C8" s="1">
        <v>2</v>
      </c>
      <c r="D8">
        <v>2</v>
      </c>
      <c r="E8">
        <v>34</v>
      </c>
      <c r="F8" s="4">
        <f t="shared" si="0"/>
        <v>5.8823529411764705E-2</v>
      </c>
      <c r="G8" s="3">
        <f>G7+F8</f>
        <v>1</v>
      </c>
      <c r="H8" t="s">
        <v>21</v>
      </c>
      <c r="I8">
        <f>(B8+C8)/2</f>
        <v>1.9550000000000001</v>
      </c>
      <c r="J8">
        <f t="shared" si="1"/>
        <v>3.91</v>
      </c>
      <c r="K8" s="6">
        <f>I8-J11</f>
        <v>0.24617647058823544</v>
      </c>
      <c r="L8" s="5">
        <f>K8*K8</f>
        <v>6.0602854671280348E-2</v>
      </c>
      <c r="M8" s="5">
        <f>(L8*K8)</f>
        <v>1.4918996870547553E-2</v>
      </c>
      <c r="N8" s="5">
        <f>(M8*K8)</f>
        <v>3.6727059943083263E-3</v>
      </c>
      <c r="O8" s="2">
        <f t="shared" si="2"/>
        <v>0.1212057093425607</v>
      </c>
      <c r="P8" s="2">
        <f t="shared" si="3"/>
        <v>2.9837993741095106E-2</v>
      </c>
      <c r="Q8" s="2">
        <f t="shared" si="4"/>
        <v>7.3454119886166526E-3</v>
      </c>
    </row>
    <row r="9" spans="1:17" x14ac:dyDescent="0.25">
      <c r="A9" s="1">
        <v>1.62</v>
      </c>
      <c r="B9" s="1"/>
      <c r="C9" s="1"/>
      <c r="D9">
        <v>0</v>
      </c>
      <c r="L9" s="2"/>
      <c r="M9" s="2"/>
      <c r="N9" s="2"/>
    </row>
    <row r="10" spans="1:17" x14ac:dyDescent="0.25">
      <c r="A10" s="1">
        <v>1.63</v>
      </c>
      <c r="B10" s="1"/>
      <c r="C10" s="1"/>
      <c r="D10">
        <f>SUM(D4:D9)</f>
        <v>34</v>
      </c>
      <c r="F10">
        <f>SUM(F4:F8)</f>
        <v>1</v>
      </c>
      <c r="J10">
        <f>SUM(J4:J8)</f>
        <v>58.099999999999994</v>
      </c>
      <c r="L10" s="2"/>
      <c r="M10" s="2"/>
      <c r="N10" s="2"/>
      <c r="O10" s="2">
        <f>SUM(O4:O8)</f>
        <v>0.36140294117647059</v>
      </c>
      <c r="P10" s="2">
        <f>SUM(P4:P8)</f>
        <v>2.8385595155709431E-2</v>
      </c>
      <c r="Q10" s="2">
        <f>SUM(Q4:Q8)</f>
        <v>1.0946829186087947E-2</v>
      </c>
    </row>
    <row r="11" spans="1:17" x14ac:dyDescent="0.25">
      <c r="A11">
        <v>1.63</v>
      </c>
      <c r="I11" t="s">
        <v>22</v>
      </c>
      <c r="J11" s="6">
        <f>J10/D10</f>
        <v>1.7088235294117646</v>
      </c>
      <c r="L11" s="2"/>
      <c r="M11" s="2"/>
      <c r="N11" s="2"/>
    </row>
    <row r="12" spans="1:17" x14ac:dyDescent="0.25">
      <c r="A12">
        <v>1.63</v>
      </c>
      <c r="I12" t="s">
        <v>37</v>
      </c>
      <c r="J12">
        <f>AVERAGE(A4:A37)</f>
        <v>1.7150000000000003</v>
      </c>
      <c r="L12" s="2"/>
      <c r="M12" s="2"/>
      <c r="N12" s="7" t="s">
        <v>23</v>
      </c>
      <c r="O12" s="9">
        <f>(O10/33)</f>
        <v>1.0951604278074867E-2</v>
      </c>
      <c r="P12">
        <f>_xlfn.VAR.S(A4:A37)</f>
        <v>1.0595454545454543E-2</v>
      </c>
    </row>
    <row r="13" spans="1:17" x14ac:dyDescent="0.25">
      <c r="A13">
        <v>1.64</v>
      </c>
      <c r="I13" t="s">
        <v>38</v>
      </c>
      <c r="J13">
        <f>SKEW(A4:A37)</f>
        <v>0.79388704022319234</v>
      </c>
      <c r="L13" s="2"/>
      <c r="M13" s="2"/>
      <c r="N13" s="2" t="s">
        <v>24</v>
      </c>
      <c r="O13" s="10">
        <f>SQRT(O12)</f>
        <v>0.10464991293868747</v>
      </c>
      <c r="P13">
        <f>SQRT(P12)</f>
        <v>0.1029342243641761</v>
      </c>
    </row>
    <row r="14" spans="1:17" x14ac:dyDescent="0.25">
      <c r="A14">
        <v>1.65</v>
      </c>
      <c r="M14" s="2"/>
      <c r="N14" s="2" t="s">
        <v>25</v>
      </c>
      <c r="O14" s="2">
        <f>O12*O13</f>
        <v>1.1460844342394921E-3</v>
      </c>
    </row>
    <row r="15" spans="1:17" x14ac:dyDescent="0.25">
      <c r="A15">
        <v>1.66</v>
      </c>
      <c r="E15">
        <f>34/2</f>
        <v>17</v>
      </c>
      <c r="M15" s="2"/>
      <c r="N15" s="2" t="s">
        <v>26</v>
      </c>
      <c r="O15" s="2">
        <f>O14*O13</f>
        <v>1.1993763626354774E-4</v>
      </c>
    </row>
    <row r="16" spans="1:17" x14ac:dyDescent="0.25">
      <c r="A16">
        <v>1.67</v>
      </c>
      <c r="M16" s="2"/>
      <c r="N16" s="2" t="s">
        <v>27</v>
      </c>
      <c r="O16" s="2">
        <f>P10/34</f>
        <v>8.3487044575615977E-4</v>
      </c>
    </row>
    <row r="17" spans="1:17" x14ac:dyDescent="0.25">
      <c r="A17">
        <v>1.67</v>
      </c>
      <c r="N17" s="2" t="s">
        <v>28</v>
      </c>
      <c r="O17" s="2">
        <f>Q10/34</f>
        <v>3.2196556429670432E-4</v>
      </c>
    </row>
    <row r="18" spans="1:17" ht="41.25" customHeight="1" x14ac:dyDescent="0.25">
      <c r="A18">
        <v>1.67</v>
      </c>
      <c r="N18" s="7" t="s">
        <v>29</v>
      </c>
      <c r="O18" s="8">
        <f>O16/O14</f>
        <v>0.72845457176997186</v>
      </c>
      <c r="P18" s="11" t="s">
        <v>40</v>
      </c>
      <c r="Q18" s="11"/>
    </row>
    <row r="19" spans="1:17" ht="33.75" customHeight="1" x14ac:dyDescent="0.25">
      <c r="A19">
        <v>1.69</v>
      </c>
      <c r="N19" s="7" t="s">
        <v>30</v>
      </c>
      <c r="O19" s="8">
        <f>O17/O15</f>
        <v>2.684441467474195</v>
      </c>
      <c r="P19" s="11" t="s">
        <v>39</v>
      </c>
      <c r="Q19" s="11"/>
    </row>
    <row r="20" spans="1:17" x14ac:dyDescent="0.25">
      <c r="A20">
        <v>1.7</v>
      </c>
    </row>
    <row r="21" spans="1:17" x14ac:dyDescent="0.25">
      <c r="A21">
        <v>1.7</v>
      </c>
    </row>
    <row r="22" spans="1:17" x14ac:dyDescent="0.25">
      <c r="A22">
        <v>1.7</v>
      </c>
    </row>
    <row r="23" spans="1:17" x14ac:dyDescent="0.25">
      <c r="A23">
        <v>1.7</v>
      </c>
    </row>
    <row r="24" spans="1:17" x14ac:dyDescent="0.25">
      <c r="A24">
        <v>1.71</v>
      </c>
    </row>
    <row r="25" spans="1:17" x14ac:dyDescent="0.25">
      <c r="A25">
        <v>1.72</v>
      </c>
    </row>
    <row r="26" spans="1:17" x14ac:dyDescent="0.25">
      <c r="A26">
        <v>1.75</v>
      </c>
    </row>
    <row r="27" spans="1:17" x14ac:dyDescent="0.25">
      <c r="A27">
        <v>1.75</v>
      </c>
    </row>
    <row r="28" spans="1:17" x14ac:dyDescent="0.25">
      <c r="A28">
        <v>1.78</v>
      </c>
    </row>
    <row r="29" spans="1:17" x14ac:dyDescent="0.25">
      <c r="A29">
        <v>1.78</v>
      </c>
    </row>
    <row r="30" spans="1:17" x14ac:dyDescent="0.25">
      <c r="A30">
        <v>1.78</v>
      </c>
    </row>
    <row r="31" spans="1:17" x14ac:dyDescent="0.25">
      <c r="A31">
        <v>1.81</v>
      </c>
    </row>
    <row r="32" spans="1:17" x14ac:dyDescent="0.25">
      <c r="A32">
        <v>1.82</v>
      </c>
    </row>
    <row r="33" spans="1:3" x14ac:dyDescent="0.25">
      <c r="A33">
        <v>1.85</v>
      </c>
    </row>
    <row r="34" spans="1:3" x14ac:dyDescent="0.25">
      <c r="A34">
        <v>1.85</v>
      </c>
    </row>
    <row r="35" spans="1:3" x14ac:dyDescent="0.25">
      <c r="A35">
        <v>1.9</v>
      </c>
    </row>
    <row r="36" spans="1:3" x14ac:dyDescent="0.25">
      <c r="A36">
        <v>1.92</v>
      </c>
    </row>
    <row r="37" spans="1:3" x14ac:dyDescent="0.25">
      <c r="A37">
        <v>1.98</v>
      </c>
    </row>
    <row r="39" spans="1:3" x14ac:dyDescent="0.25">
      <c r="A39" t="s">
        <v>31</v>
      </c>
      <c r="B39">
        <f>(A37-A4)</f>
        <v>0.42999999999999994</v>
      </c>
    </row>
    <row r="40" spans="1:3" x14ac:dyDescent="0.25">
      <c r="A40" t="s">
        <v>32</v>
      </c>
      <c r="B40">
        <v>1.7</v>
      </c>
    </row>
    <row r="41" spans="1:3" x14ac:dyDescent="0.25">
      <c r="A41" t="s">
        <v>33</v>
      </c>
      <c r="B41">
        <f>B43-B42</f>
        <v>0.15000000000000013</v>
      </c>
      <c r="C41" s="4">
        <f>B41/(B42+B43)</f>
        <v>4.3988269794721445E-2</v>
      </c>
    </row>
    <row r="42" spans="1:3" x14ac:dyDescent="0.25">
      <c r="A42" t="s">
        <v>34</v>
      </c>
      <c r="B42" s="1">
        <f>_xlfn.QUARTILE.EXC(A4:A37,1)</f>
        <v>1.63</v>
      </c>
    </row>
    <row r="43" spans="1:3" x14ac:dyDescent="0.25">
      <c r="A43" t="s">
        <v>35</v>
      </c>
      <c r="B43">
        <f>_xlfn.QUARTILE.EXC(A4:A37,3)</f>
        <v>1.78</v>
      </c>
    </row>
    <row r="44" spans="1:3" x14ac:dyDescent="0.25">
      <c r="A44" t="s">
        <v>36</v>
      </c>
      <c r="B44">
        <f>_xlfn.QUARTILE.EXC(A4:A37,2)</f>
        <v>1.7</v>
      </c>
    </row>
  </sheetData>
  <mergeCells count="2">
    <mergeCell ref="P18:Q18"/>
    <mergeCell ref="P19:Q1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anthropel</dc:creator>
  <cp:keywords/>
  <dc:description/>
  <cp:lastModifiedBy>MICHAEL ANTHROPELOS</cp:lastModifiedBy>
  <cp:revision/>
  <dcterms:created xsi:type="dcterms:W3CDTF">2022-09-25T10:43:34Z</dcterms:created>
  <dcterms:modified xsi:type="dcterms:W3CDTF">2024-09-17T18:27:46Z</dcterms:modified>
  <cp:category/>
  <cp:contentStatus/>
</cp:coreProperties>
</file>