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cuments\Informatics\Excel\excel4\"/>
    </mc:Choice>
  </mc:AlternateContent>
  <bookViews>
    <workbookView xWindow="0" yWindow="0" windowWidth="28800" windowHeight="12300"/>
  </bookViews>
  <sheets>
    <sheet name="Παράδειγμα 1" sheetId="1" r:id="rId1"/>
    <sheet name="Παράδειγμα 2" sheetId="2" r:id="rId2"/>
    <sheet name="Παράδειγμα 3" sheetId="3" r:id="rId3"/>
    <sheet name="Παράδειγμα 4" sheetId="4" r:id="rId4"/>
    <sheet name="Παράδειγμα 5" sheetId="5" r:id="rId5"/>
    <sheet name="Παράδειγμα 6" sheetId="6" r:id="rId6"/>
    <sheet name="Παράδειγμα 7" sheetId="7" r:id="rId7"/>
  </sheets>
  <definedNames>
    <definedName name="OLE_LINK1" localSheetId="4">'Παράδειγμα 5'!$B$3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6" l="1"/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3" i="7"/>
  <c r="F7" i="5"/>
  <c r="F6" i="5"/>
  <c r="F4" i="5"/>
  <c r="D4" i="4"/>
  <c r="D5" i="4"/>
  <c r="D6" i="4"/>
  <c r="D7" i="4"/>
  <c r="D8" i="4"/>
  <c r="D9" i="4"/>
  <c r="D10" i="4"/>
  <c r="D11" i="4"/>
  <c r="D12" i="4"/>
  <c r="D3" i="4"/>
  <c r="H4" i="4"/>
  <c r="D5" i="3"/>
  <c r="D6" i="3"/>
  <c r="D7" i="3"/>
  <c r="D8" i="3"/>
  <c r="D9" i="3"/>
  <c r="D10" i="3"/>
  <c r="D11" i="3"/>
  <c r="D12" i="3"/>
  <c r="D13" i="3"/>
  <c r="D4" i="3"/>
  <c r="C15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2" i="2"/>
</calcChain>
</file>

<file path=xl/sharedStrings.xml><?xml version="1.0" encoding="utf-8"?>
<sst xmlns="http://schemas.openxmlformats.org/spreadsheetml/2006/main" count="57" uniqueCount="54">
  <si>
    <t>Επιφάνεια ελληνικών εδαφών</t>
  </si>
  <si>
    <t>Γεωγραφικές Περιοχές</t>
  </si>
  <si>
    <r>
      <t>Επιφάνεια 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</si>
  <si>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Περιφέρεια Πρωτευούσης</t>
  </si>
  <si>
    <t>Λοιπή Στερεά και Εύβοια</t>
  </si>
  <si>
    <t>Πελοπόννησος</t>
  </si>
  <si>
    <t>Ιόνια Νησιά</t>
  </si>
  <si>
    <t>Ήπειρος</t>
  </si>
  <si>
    <t>Θεσσαλία</t>
  </si>
  <si>
    <t>Μακεδονία</t>
  </si>
  <si>
    <t>Θράκη</t>
  </si>
  <si>
    <t xml:space="preserve">Νησιά Αιγαίου </t>
  </si>
  <si>
    <t>Κρήτη</t>
  </si>
  <si>
    <t>Γωνία σε μοίρες</t>
  </si>
  <si>
    <t>Ημίτονο</t>
  </si>
  <si>
    <t>Συνημίτονο</t>
  </si>
  <si>
    <t>Νοικοκυριά ανά αριθμό μελών</t>
  </si>
  <si>
    <t>Αριθμός Μελών</t>
  </si>
  <si>
    <t>Νοικοκυριά</t>
  </si>
  <si>
    <t>Ποσοστό</t>
  </si>
  <si>
    <t>1 μέλος</t>
  </si>
  <si>
    <t>2 μέλη</t>
  </si>
  <si>
    <t>3 μέλη</t>
  </si>
  <si>
    <t>4 μέλη</t>
  </si>
  <si>
    <t>5 μέλη</t>
  </si>
  <si>
    <t>6 μέλη</t>
  </si>
  <si>
    <t>7 μέλη</t>
  </si>
  <si>
    <t>8 μέλη</t>
  </si>
  <si>
    <t>9 μέλη</t>
  </si>
  <si>
    <t>10 μέλη και άνω</t>
  </si>
  <si>
    <t>Σύνολο</t>
  </si>
  <si>
    <t>t (min)</t>
  </si>
  <si>
    <t>C (mg/L)</t>
  </si>
  <si>
    <r>
      <t>C</t>
    </r>
    <r>
      <rPr>
        <b/>
        <vertAlign val="subscript"/>
        <sz val="14"/>
        <color theme="1"/>
        <rFont val="Calibri"/>
        <family val="2"/>
        <scheme val="minor"/>
      </rPr>
      <t>theor</t>
    </r>
  </si>
  <si>
    <r>
      <t>C</t>
    </r>
    <r>
      <rPr>
        <b/>
        <vertAlign val="subscript"/>
        <sz val="18"/>
        <color theme="1"/>
        <rFont val="Calibri"/>
        <family val="2"/>
        <scheme val="minor"/>
      </rPr>
      <t>theor</t>
    </r>
    <r>
      <rPr>
        <b/>
        <sz val="18"/>
        <color theme="1"/>
        <rFont val="Calibri"/>
        <family val="2"/>
        <scheme val="minor"/>
      </rPr>
      <t>=C</t>
    </r>
    <r>
      <rPr>
        <b/>
        <vertAlign val="subscript"/>
        <sz val="18"/>
        <color theme="1"/>
        <rFont val="Calibri"/>
        <family val="2"/>
        <scheme val="minor"/>
      </rPr>
      <t>∞</t>
    </r>
    <r>
      <rPr>
        <b/>
        <sz val="18"/>
        <color theme="1"/>
        <rFont val="Calibri"/>
        <family val="2"/>
        <scheme val="minor"/>
      </rPr>
      <t>-(C</t>
    </r>
    <r>
      <rPr>
        <b/>
        <vertAlign val="subscript"/>
        <sz val="18"/>
        <color theme="1"/>
        <rFont val="Calibri"/>
        <family val="2"/>
        <scheme val="minor"/>
      </rPr>
      <t>0</t>
    </r>
    <r>
      <rPr>
        <b/>
        <sz val="18"/>
        <color theme="1"/>
        <rFont val="Calibri"/>
        <family val="2"/>
        <scheme val="minor"/>
      </rPr>
      <t>-C</t>
    </r>
    <r>
      <rPr>
        <b/>
        <vertAlign val="subscript"/>
        <sz val="18"/>
        <color theme="1"/>
        <rFont val="Calibri"/>
        <family val="2"/>
        <scheme val="minor"/>
      </rPr>
      <t>∞</t>
    </r>
    <r>
      <rPr>
        <b/>
        <sz val="18"/>
        <color theme="1"/>
        <rFont val="Calibri"/>
        <family val="2"/>
        <scheme val="minor"/>
      </rPr>
      <t>)(1-e</t>
    </r>
    <r>
      <rPr>
        <b/>
        <vertAlign val="superscript"/>
        <sz val="18"/>
        <color theme="1"/>
        <rFont val="Calibri"/>
        <family val="2"/>
        <scheme val="minor"/>
      </rPr>
      <t>-kt</t>
    </r>
    <r>
      <rPr>
        <b/>
        <sz val="18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</si>
  <si>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8"/>
        <color theme="1"/>
        <rFont val="Calibri"/>
        <family val="2"/>
        <scheme val="minor"/>
      </rPr>
      <t>∞</t>
    </r>
  </si>
  <si>
    <t>C μέση</t>
  </si>
  <si>
    <t>C=at+b</t>
  </si>
  <si>
    <t>a</t>
  </si>
  <si>
    <t>b</t>
  </si>
  <si>
    <t>C=0,031t+0,0782</t>
  </si>
  <si>
    <t>d (m)</t>
  </si>
  <si>
    <r>
      <t>Κ</t>
    </r>
    <r>
      <rPr>
        <b/>
        <vertAlign val="subscript"/>
        <sz val="14"/>
        <color theme="1"/>
        <rFont val="Calibri"/>
        <family val="2"/>
        <scheme val="minor"/>
      </rPr>
      <t>κατασκ</t>
    </r>
  </si>
  <si>
    <r>
      <t>Κ</t>
    </r>
    <r>
      <rPr>
        <b/>
        <vertAlign val="subscript"/>
        <sz val="14"/>
        <color theme="1"/>
        <rFont val="Calibri"/>
        <family val="2"/>
        <scheme val="minor"/>
      </rPr>
      <t>λειτ</t>
    </r>
  </si>
  <si>
    <r>
      <t>Κ</t>
    </r>
    <r>
      <rPr>
        <b/>
        <vertAlign val="subscript"/>
        <sz val="14"/>
        <color theme="1"/>
        <rFont val="Calibri"/>
        <family val="2"/>
        <scheme val="minor"/>
      </rPr>
      <t>συνολικό</t>
    </r>
  </si>
  <si>
    <r>
      <t>Κ</t>
    </r>
    <r>
      <rPr>
        <b/>
        <vertAlign val="subscript"/>
        <sz val="14"/>
        <color theme="1"/>
        <rFont val="Calibri"/>
        <family val="2"/>
        <scheme val="minor"/>
      </rPr>
      <t>κατασκ</t>
    </r>
    <r>
      <rPr>
        <b/>
        <sz val="14"/>
        <color theme="1"/>
        <rFont val="Calibri"/>
        <family val="2"/>
        <scheme val="minor"/>
      </rPr>
      <t>=6,5*10</t>
    </r>
    <r>
      <rPr>
        <b/>
        <vertAlign val="superscript"/>
        <sz val="14"/>
        <color theme="1"/>
        <rFont val="Calibri"/>
        <family val="2"/>
        <scheme val="minor"/>
      </rPr>
      <t>5</t>
    </r>
    <r>
      <rPr>
        <b/>
        <sz val="14"/>
        <color theme="1"/>
        <rFont val="Calibri"/>
        <family val="2"/>
        <scheme val="minor"/>
      </rPr>
      <t>d</t>
    </r>
    <r>
      <rPr>
        <b/>
        <vertAlign val="superscript"/>
        <sz val="14"/>
        <color theme="1"/>
        <rFont val="Calibri"/>
        <family val="2"/>
        <scheme val="minor"/>
      </rPr>
      <t>(1,2)</t>
    </r>
  </si>
  <si>
    <r>
      <t>Κ</t>
    </r>
    <r>
      <rPr>
        <b/>
        <vertAlign val="subscript"/>
        <sz val="14"/>
        <color theme="1"/>
        <rFont val="Calibri"/>
        <family val="2"/>
        <scheme val="minor"/>
      </rPr>
      <t>λειτ</t>
    </r>
    <r>
      <rPr>
        <b/>
        <sz val="14"/>
        <color theme="1"/>
        <rFont val="Calibri"/>
        <family val="2"/>
        <scheme val="minor"/>
      </rPr>
      <t>=8,41*d</t>
    </r>
    <r>
      <rPr>
        <b/>
        <vertAlign val="superscript"/>
        <sz val="14"/>
        <color theme="1"/>
        <rFont val="Calibri"/>
        <family val="2"/>
        <scheme val="minor"/>
      </rPr>
      <t>(-5)</t>
    </r>
  </si>
  <si>
    <t xml:space="preserve">Το συνολικό κόστος γίνεται ελάχιστο για d=0,2. Στο σχήμα 2 έχει μεταβληθεί το ανώτατο όριο του κάθετου άξονα στις 300000, έτσι ώστε να είναι </t>
  </si>
  <si>
    <t>καλύτερα ευκρινής η περιοχή που ελαχιστοποιείται το συνολικό κόστος</t>
  </si>
  <si>
    <t xml:space="preserve"> </t>
  </si>
  <si>
    <r>
      <t>T (</t>
    </r>
    <r>
      <rPr>
        <b/>
        <vertAlign val="superscript"/>
        <sz val="12"/>
        <color theme="1"/>
        <rFont val="Arial"/>
        <family val="2"/>
        <charset val="161"/>
      </rPr>
      <t>o</t>
    </r>
    <r>
      <rPr>
        <b/>
        <sz val="12"/>
        <color theme="1"/>
        <rFont val="Arial"/>
        <family val="2"/>
        <charset val="161"/>
      </rPr>
      <t>C)</t>
    </r>
  </si>
  <si>
    <r>
      <t>Καλύτερη συσχέτιση (R</t>
    </r>
    <r>
      <rPr>
        <vertAlign val="superscript"/>
        <sz val="14"/>
        <color theme="1"/>
        <rFont val="Calibri"/>
        <family val="2"/>
        <charset val="161"/>
        <scheme val="minor"/>
      </rPr>
      <t>2</t>
    </r>
    <r>
      <rPr>
        <sz val="14"/>
        <color theme="1"/>
        <rFont val="Calibri"/>
        <family val="2"/>
        <charset val="161"/>
        <scheme val="minor"/>
      </rPr>
      <t xml:space="preserve"> πιο κοντά στην τιμή 1) δίνει το πολυωνυμικό μοντέλο, επομένως η βέλτιστη σχέση είναι η  Τ = 0,0041t</t>
    </r>
    <r>
      <rPr>
        <vertAlign val="superscript"/>
        <sz val="14"/>
        <color theme="1"/>
        <rFont val="Calibri"/>
        <family val="2"/>
        <charset val="161"/>
        <scheme val="minor"/>
      </rPr>
      <t xml:space="preserve">2 </t>
    </r>
    <r>
      <rPr>
        <sz val="14"/>
        <color theme="1"/>
        <rFont val="Calibri"/>
        <family val="2"/>
        <charset val="161"/>
        <scheme val="minor"/>
      </rPr>
      <t xml:space="preserve">+ 1,164t + 24,671 </t>
    </r>
  </si>
  <si>
    <t>Τ</t>
  </si>
  <si>
    <r>
      <t>Για t=105min θα ισχύει Τ=0,041*105</t>
    </r>
    <r>
      <rPr>
        <vertAlign val="superscript"/>
        <sz val="14"/>
        <color theme="1"/>
        <rFont val="Calibri"/>
        <family val="2"/>
        <charset val="161"/>
        <scheme val="minor"/>
      </rPr>
      <t>2</t>
    </r>
    <r>
      <rPr>
        <sz val="14"/>
        <color theme="1"/>
        <rFont val="Calibri"/>
        <family val="2"/>
        <charset val="161"/>
        <scheme val="minor"/>
      </rPr>
      <t>+1,164*105+24,671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</si>
</sst>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8"/>
      <color theme="4" tint="-0.249977111117893"/>
      <name val="Calibri"/>
      <family val="2"/>
      <charset val="161"/>
      <scheme val="minor"/>
    </font>
    <font>
      <sz val="14"/>
      <color theme="4" tint="-0.249977111117893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b/>
      <vertAlign val="superscript"/>
      <sz val="12"/>
      <color theme="1"/>
      <name val="Arial"/>
      <family val="2"/>
      <charset val="161"/>
    </font>
    <font>
      <b/>
      <sz val="12"/>
      <color rgb="FF000000"/>
      <name val="Arial"/>
      <family val="2"/>
      <charset val="161"/>
    </font>
    <font>
      <vertAlign val="superscript"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4" fillId="0" borderId="5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0" fontId="7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3" fillId="0" borderId="0" xfId="0" applyFont="1"/>
    <xf numFmtId="0" fontId="7" fillId="0" borderId="4" xfId="0" applyFont="1" applyBorder="1" applyAlignment="1">
      <alignment vertical="center" wrapText="1"/>
    </xf>
    <xf numFmtId="0" fontId="4" fillId="0" borderId="0" xfId="0" applyFont="1"/>
    <xf numFmtId="0" fontId="14" fillId="0" borderId="0" xfId="0" applyFont="1"/>
    <xf numFmtId="0" fontId="7" fillId="0" borderId="0" xfId="0" applyFont="1"/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'Παράδειγμα 1'!$C$3</c:f>
              <c:strCache>
                <c:ptCount val="1"/>
                <c:pt idx="0">
                  <c:v>Επιφάνεια (km2)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28-4EC1-A1D9-578E2E7D48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28-4EC1-A1D9-578E2E7D48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28-4EC1-A1D9-578E2E7D48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28-4EC1-A1D9-578E2E7D48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28-4EC1-A1D9-578E2E7D48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328-4EC1-A1D9-578E2E7D48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328-4EC1-A1D9-578E2E7D48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28-4EC1-A1D9-578E2E7D48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328-4EC1-A1D9-578E2E7D483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328-4EC1-A1D9-578E2E7D48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'Παράδειγμα 1'!$B$4:$B$13</c:f>
              <c:strCache>
                <c:ptCount val="10"/>
                <c:pt idx="0">
                  <c:v>Περιφέρεια Πρωτευούσης</c:v>
                </c:pt>
                <c:pt idx="1">
                  <c:v>Λοιπή Στερεά και Εύβοια</c:v>
                </c:pt>
                <c:pt idx="2">
                  <c:v>Πελοπόννησος</c:v>
                </c:pt>
                <c:pt idx="3">
                  <c:v>Ιόνια Νησιά</c:v>
                </c:pt>
                <c:pt idx="4">
                  <c:v>Ήπειρος</c:v>
                </c:pt>
                <c:pt idx="5">
                  <c:v>Θεσσαλία</c:v>
                </c:pt>
                <c:pt idx="6">
                  <c:v>Μακεδονία</c:v>
                </c:pt>
                <c:pt idx="7">
                  <c:v>Θράκη</c:v>
                </c:pt>
                <c:pt idx="8">
                  <c:v>Νησιά Αιγαίου </c:v>
                </c:pt>
                <c:pt idx="9">
                  <c:v>Κρήτη</c:v>
                </c:pt>
              </c:strCache>
            </c:strRef>
          </c:cat>
          <c:val>
            <c:numRef>
              <c:f>'Παράδειγμα 1'!$C$4:$C$13</c:f>
              <c:numCache>
                <c:formatCode>General</c:formatCode>
                <c:ptCount val="10"/>
                <c:pt idx="0">
                  <c:v>457</c:v>
                </c:pt>
                <c:pt idx="1">
                  <c:v>24361</c:v>
                </c:pt>
                <c:pt idx="2">
                  <c:v>21379</c:v>
                </c:pt>
                <c:pt idx="3">
                  <c:v>2307</c:v>
                </c:pt>
                <c:pt idx="4">
                  <c:v>9203</c:v>
                </c:pt>
                <c:pt idx="5">
                  <c:v>14037</c:v>
                </c:pt>
                <c:pt idx="6">
                  <c:v>34177</c:v>
                </c:pt>
                <c:pt idx="7">
                  <c:v>8578</c:v>
                </c:pt>
                <c:pt idx="8">
                  <c:v>9122</c:v>
                </c:pt>
                <c:pt idx="9">
                  <c:v>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EB2-B63E-F81FDEDE8C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Σχήμα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7'!$C$2</c:f>
              <c:strCache>
                <c:ptCount val="1"/>
                <c:pt idx="0">
                  <c:v>Κκατασκ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'Παράδειγμα 7'!$B$3:$B$23</c:f>
              <c:numCache>
                <c:formatCode>General</c:formatCode>
                <c:ptCount val="21"/>
                <c:pt idx="0">
                  <c:v>0.1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</c:v>
                </c:pt>
                <c:pt idx="6">
                  <c:v>0.22</c:v>
                </c:pt>
                <c:pt idx="7">
                  <c:v>0.24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0.46</c:v>
                </c:pt>
                <c:pt idx="19">
                  <c:v>0.48</c:v>
                </c:pt>
                <c:pt idx="20">
                  <c:v>0.5</c:v>
                </c:pt>
              </c:numCache>
            </c:numRef>
          </c:xVal>
          <c:yVal>
            <c:numRef>
              <c:f>'Παράδειγμα 7'!$C$3:$C$23</c:f>
              <c:numCache>
                <c:formatCode>General</c:formatCode>
                <c:ptCount val="21"/>
                <c:pt idx="0">
                  <c:v>41012.227391212575</c:v>
                </c:pt>
                <c:pt idx="1">
                  <c:v>51042.372415416517</c:v>
                </c:pt>
                <c:pt idx="2">
                  <c:v>61413.945528931581</c:v>
                </c:pt>
                <c:pt idx="3">
                  <c:v>72087.063688135211</c:v>
                </c:pt>
                <c:pt idx="4">
                  <c:v>83031.018029218947</c:v>
                </c:pt>
                <c:pt idx="5">
                  <c:v>94221.356278100444</c:v>
                </c:pt>
                <c:pt idx="6">
                  <c:v>105638.098106783</c:v>
                </c:pt>
                <c:pt idx="7">
                  <c:v>117264.57845746996</c:v>
                </c:pt>
                <c:pt idx="8">
                  <c:v>129086.66304224994</c:v>
                </c:pt>
                <c:pt idx="9">
                  <c:v>141092.19640592241</c:v>
                </c:pt>
                <c:pt idx="10">
                  <c:v>153270.60169134144</c:v>
                </c:pt>
                <c:pt idx="11">
                  <c:v>165612.5829502549</c:v>
                </c:pt>
                <c:pt idx="12">
                  <c:v>178109.89888567672</c:v>
                </c:pt>
                <c:pt idx="13">
                  <c:v>190755.1876477859</c:v>
                </c:pt>
                <c:pt idx="14">
                  <c:v>203541.82893965312</c:v>
                </c:pt>
                <c:pt idx="15">
                  <c:v>216463.83392448703</c:v>
                </c:pt>
                <c:pt idx="16">
                  <c:v>229515.75620775635</c:v>
                </c:pt>
                <c:pt idx="17">
                  <c:v>242692.61904055407</c:v>
                </c:pt>
                <c:pt idx="18">
                  <c:v>255989.85517991497</c:v>
                </c:pt>
                <c:pt idx="19">
                  <c:v>269403.25674703298</c:v>
                </c:pt>
                <c:pt idx="20">
                  <c:v>282928.93307124032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28-446B-916F-AB0BDC7D14A6}"/>
            </c:ext>
          </c:extLst>
        </c:ser>
        <c:ser>
          <c:idx val="1"/>
          <c:order val="1"/>
          <c:tx>
            <c:strRef>
              <c:f>'Παράδειγμα 7'!$D$2</c:f>
              <c:strCache>
                <c:ptCount val="1"/>
                <c:pt idx="0">
                  <c:v>Κλειτ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'Παράδειγμα 7'!$B$3:$B$23</c:f>
              <c:numCache>
                <c:formatCode>General</c:formatCode>
                <c:ptCount val="21"/>
                <c:pt idx="0">
                  <c:v>0.1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</c:v>
                </c:pt>
                <c:pt idx="6">
                  <c:v>0.22</c:v>
                </c:pt>
                <c:pt idx="7">
                  <c:v>0.24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0.46</c:v>
                </c:pt>
                <c:pt idx="19">
                  <c:v>0.48</c:v>
                </c:pt>
                <c:pt idx="20">
                  <c:v>0.5</c:v>
                </c:pt>
              </c:numCache>
            </c:numRef>
          </c:xVal>
          <c:yVal>
            <c:numRef>
              <c:f>'Παράδειγμα 7'!$D$3:$D$23</c:f>
              <c:numCache>
                <c:formatCode>General</c:formatCode>
                <c:ptCount val="21"/>
                <c:pt idx="0">
                  <c:v>840999.99999999953</c:v>
                </c:pt>
                <c:pt idx="1">
                  <c:v>337979.03806584363</c:v>
                </c:pt>
                <c:pt idx="2">
                  <c:v>156370.85738085315</c:v>
                </c:pt>
                <c:pt idx="3">
                  <c:v>80204.010009765625</c:v>
                </c:pt>
                <c:pt idx="4">
                  <c:v>44507.527646530849</c:v>
                </c:pt>
                <c:pt idx="5">
                  <c:v>26281.249999999985</c:v>
                </c:pt>
                <c:pt idx="6">
                  <c:v>16318.588521648422</c:v>
                </c:pt>
                <c:pt idx="7">
                  <c:v>10561.844939557614</c:v>
                </c:pt>
                <c:pt idx="8">
                  <c:v>7078.3047350744537</c:v>
                </c:pt>
                <c:pt idx="9">
                  <c:v>4886.589293151661</c:v>
                </c:pt>
                <c:pt idx="10">
                  <c:v>3460.9053497942386</c:v>
                </c:pt>
                <c:pt idx="11">
                  <c:v>2506.3753128051758</c:v>
                </c:pt>
                <c:pt idx="12">
                  <c:v>1850.9786548927102</c:v>
                </c:pt>
                <c:pt idx="13">
                  <c:v>1390.860238954089</c:v>
                </c:pt>
                <c:pt idx="14">
                  <c:v>1061.3973835456497</c:v>
                </c:pt>
                <c:pt idx="15">
                  <c:v>821.28906249999955</c:v>
                </c:pt>
                <c:pt idx="16">
                  <c:v>643.50147070309981</c:v>
                </c:pt>
                <c:pt idx="17">
                  <c:v>509.95589130151319</c:v>
                </c:pt>
                <c:pt idx="18">
                  <c:v>408.32581482994294</c:v>
                </c:pt>
                <c:pt idx="19">
                  <c:v>330.05765436117542</c:v>
                </c:pt>
                <c:pt idx="20">
                  <c:v>269.12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28-446B-916F-AB0BDC7D14A6}"/>
            </c:ext>
          </c:extLst>
        </c:ser>
        <c:ser>
          <c:idx val="2"/>
          <c:order val="2"/>
          <c:tx>
            <c:strRef>
              <c:f>'Παράδειγμα 7'!$E$2</c:f>
              <c:strCache>
                <c:ptCount val="1"/>
                <c:pt idx="0">
                  <c:v>Κσυνολικό</c:v>
                </c:pt>
              </c:strCache>
            </c:strRef>
          </c:tx>
          <c:spPr>
            <a:ln w="349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'Παράδειγμα 7'!$B$3:$B$23</c:f>
              <c:numCache>
                <c:formatCode>General</c:formatCode>
                <c:ptCount val="21"/>
                <c:pt idx="0">
                  <c:v>0.1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</c:v>
                </c:pt>
                <c:pt idx="6">
                  <c:v>0.22</c:v>
                </c:pt>
                <c:pt idx="7">
                  <c:v>0.24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0.46</c:v>
                </c:pt>
                <c:pt idx="19">
                  <c:v>0.48</c:v>
                </c:pt>
                <c:pt idx="20">
                  <c:v>0.5</c:v>
                </c:pt>
              </c:numCache>
            </c:numRef>
          </c:xVal>
          <c:yVal>
            <c:numRef>
              <c:f>'Παράδειγμα 7'!$E$3:$E$23</c:f>
              <c:numCache>
                <c:formatCode>General</c:formatCode>
                <c:ptCount val="21"/>
                <c:pt idx="0">
                  <c:v>882012.22739121213</c:v>
                </c:pt>
                <c:pt idx="1">
                  <c:v>389021.41048126016</c:v>
                </c:pt>
                <c:pt idx="2">
                  <c:v>217784.80290978472</c:v>
                </c:pt>
                <c:pt idx="3">
                  <c:v>152291.07369790084</c:v>
                </c:pt>
                <c:pt idx="4">
                  <c:v>127538.5456757498</c:v>
                </c:pt>
                <c:pt idx="5">
                  <c:v>120502.60627810043</c:v>
                </c:pt>
                <c:pt idx="6">
                  <c:v>121956.68662843142</c:v>
                </c:pt>
                <c:pt idx="7">
                  <c:v>127826.42339702758</c:v>
                </c:pt>
                <c:pt idx="8">
                  <c:v>136164.9677773244</c:v>
                </c:pt>
                <c:pt idx="9">
                  <c:v>145978.78569907407</c:v>
                </c:pt>
                <c:pt idx="10">
                  <c:v>156731.50704113569</c:v>
                </c:pt>
                <c:pt idx="11">
                  <c:v>168118.95826306008</c:v>
                </c:pt>
                <c:pt idx="12">
                  <c:v>179960.87754056943</c:v>
                </c:pt>
                <c:pt idx="13">
                  <c:v>192146.04788673998</c:v>
                </c:pt>
                <c:pt idx="14">
                  <c:v>204603.22632319876</c:v>
                </c:pt>
                <c:pt idx="15">
                  <c:v>217285.12298698703</c:v>
                </c:pt>
                <c:pt idx="16">
                  <c:v>230159.25767845946</c:v>
                </c:pt>
                <c:pt idx="17">
                  <c:v>243202.57493185558</c:v>
                </c:pt>
                <c:pt idx="18">
                  <c:v>256398.18099474491</c:v>
                </c:pt>
                <c:pt idx="19">
                  <c:v>269733.31440139416</c:v>
                </c:pt>
                <c:pt idx="20">
                  <c:v>283198.05307124031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28-446B-916F-AB0BDC7D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076384"/>
        <c:axId val="548076800"/>
      </c:scatterChart>
      <c:valAx>
        <c:axId val="54807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8076800"/>
        <c:crosses val="autoZero"/>
        <c:crossBetween val="midCat"/>
      </c:valAx>
      <c:valAx>
        <c:axId val="54807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807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Σχήμα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7'!$C$2</c:f>
              <c:strCache>
                <c:ptCount val="1"/>
                <c:pt idx="0">
                  <c:v>Κκατασκ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'Παράδειγμα 7'!$B$3:$B$23</c:f>
              <c:numCache>
                <c:formatCode>General</c:formatCode>
                <c:ptCount val="21"/>
                <c:pt idx="0">
                  <c:v>0.1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</c:v>
                </c:pt>
                <c:pt idx="6">
                  <c:v>0.22</c:v>
                </c:pt>
                <c:pt idx="7">
                  <c:v>0.24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0.46</c:v>
                </c:pt>
                <c:pt idx="19">
                  <c:v>0.48</c:v>
                </c:pt>
                <c:pt idx="20">
                  <c:v>0.5</c:v>
                </c:pt>
              </c:numCache>
            </c:numRef>
          </c:xVal>
          <c:yVal>
            <c:numRef>
              <c:f>'Παράδειγμα 7'!$C$3:$C$23</c:f>
              <c:numCache>
                <c:formatCode>General</c:formatCode>
                <c:ptCount val="21"/>
                <c:pt idx="0">
                  <c:v>41012.227391212575</c:v>
                </c:pt>
                <c:pt idx="1">
                  <c:v>51042.372415416517</c:v>
                </c:pt>
                <c:pt idx="2">
                  <c:v>61413.945528931581</c:v>
                </c:pt>
                <c:pt idx="3">
                  <c:v>72087.063688135211</c:v>
                </c:pt>
                <c:pt idx="4">
                  <c:v>83031.018029218947</c:v>
                </c:pt>
                <c:pt idx="5">
                  <c:v>94221.356278100444</c:v>
                </c:pt>
                <c:pt idx="6">
                  <c:v>105638.098106783</c:v>
                </c:pt>
                <c:pt idx="7">
                  <c:v>117264.57845746996</c:v>
                </c:pt>
                <c:pt idx="8">
                  <c:v>129086.66304224994</c:v>
                </c:pt>
                <c:pt idx="9">
                  <c:v>141092.19640592241</c:v>
                </c:pt>
                <c:pt idx="10">
                  <c:v>153270.60169134144</c:v>
                </c:pt>
                <c:pt idx="11">
                  <c:v>165612.5829502549</c:v>
                </c:pt>
                <c:pt idx="12">
                  <c:v>178109.89888567672</c:v>
                </c:pt>
                <c:pt idx="13">
                  <c:v>190755.1876477859</c:v>
                </c:pt>
                <c:pt idx="14">
                  <c:v>203541.82893965312</c:v>
                </c:pt>
                <c:pt idx="15">
                  <c:v>216463.83392448703</c:v>
                </c:pt>
                <c:pt idx="16">
                  <c:v>229515.75620775635</c:v>
                </c:pt>
                <c:pt idx="17">
                  <c:v>242692.61904055407</c:v>
                </c:pt>
                <c:pt idx="18">
                  <c:v>255989.85517991497</c:v>
                </c:pt>
                <c:pt idx="19">
                  <c:v>269403.25674703298</c:v>
                </c:pt>
                <c:pt idx="20">
                  <c:v>282928.93307124032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96-4B8A-BD3F-958ADA36043D}"/>
            </c:ext>
          </c:extLst>
        </c:ser>
        <c:ser>
          <c:idx val="1"/>
          <c:order val="1"/>
          <c:tx>
            <c:strRef>
              <c:f>'Παράδειγμα 7'!$D$2</c:f>
              <c:strCache>
                <c:ptCount val="1"/>
                <c:pt idx="0">
                  <c:v>Κλειτ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'Παράδειγμα 7'!$B$3:$B$23</c:f>
              <c:numCache>
                <c:formatCode>General</c:formatCode>
                <c:ptCount val="21"/>
                <c:pt idx="0">
                  <c:v>0.1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</c:v>
                </c:pt>
                <c:pt idx="6">
                  <c:v>0.22</c:v>
                </c:pt>
                <c:pt idx="7">
                  <c:v>0.24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0.46</c:v>
                </c:pt>
                <c:pt idx="19">
                  <c:v>0.48</c:v>
                </c:pt>
                <c:pt idx="20">
                  <c:v>0.5</c:v>
                </c:pt>
              </c:numCache>
            </c:numRef>
          </c:xVal>
          <c:yVal>
            <c:numRef>
              <c:f>'Παράδειγμα 7'!$D$3:$D$23</c:f>
              <c:numCache>
                <c:formatCode>General</c:formatCode>
                <c:ptCount val="21"/>
                <c:pt idx="0">
                  <c:v>840999.99999999953</c:v>
                </c:pt>
                <c:pt idx="1">
                  <c:v>337979.03806584363</c:v>
                </c:pt>
                <c:pt idx="2">
                  <c:v>156370.85738085315</c:v>
                </c:pt>
                <c:pt idx="3">
                  <c:v>80204.010009765625</c:v>
                </c:pt>
                <c:pt idx="4">
                  <c:v>44507.527646530849</c:v>
                </c:pt>
                <c:pt idx="5">
                  <c:v>26281.249999999985</c:v>
                </c:pt>
                <c:pt idx="6">
                  <c:v>16318.588521648422</c:v>
                </c:pt>
                <c:pt idx="7">
                  <c:v>10561.844939557614</c:v>
                </c:pt>
                <c:pt idx="8">
                  <c:v>7078.3047350744537</c:v>
                </c:pt>
                <c:pt idx="9">
                  <c:v>4886.589293151661</c:v>
                </c:pt>
                <c:pt idx="10">
                  <c:v>3460.9053497942386</c:v>
                </c:pt>
                <c:pt idx="11">
                  <c:v>2506.3753128051758</c:v>
                </c:pt>
                <c:pt idx="12">
                  <c:v>1850.9786548927102</c:v>
                </c:pt>
                <c:pt idx="13">
                  <c:v>1390.860238954089</c:v>
                </c:pt>
                <c:pt idx="14">
                  <c:v>1061.3973835456497</c:v>
                </c:pt>
                <c:pt idx="15">
                  <c:v>821.28906249999955</c:v>
                </c:pt>
                <c:pt idx="16">
                  <c:v>643.50147070309981</c:v>
                </c:pt>
                <c:pt idx="17">
                  <c:v>509.95589130151319</c:v>
                </c:pt>
                <c:pt idx="18">
                  <c:v>408.32581482994294</c:v>
                </c:pt>
                <c:pt idx="19">
                  <c:v>330.05765436117542</c:v>
                </c:pt>
                <c:pt idx="20">
                  <c:v>269.12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96-4B8A-BD3F-958ADA36043D}"/>
            </c:ext>
          </c:extLst>
        </c:ser>
        <c:ser>
          <c:idx val="2"/>
          <c:order val="2"/>
          <c:tx>
            <c:strRef>
              <c:f>'Παράδειγμα 7'!$E$2</c:f>
              <c:strCache>
                <c:ptCount val="1"/>
                <c:pt idx="0">
                  <c:v>Κσυνολικό</c:v>
                </c:pt>
              </c:strCache>
            </c:strRef>
          </c:tx>
          <c:spPr>
            <a:ln w="349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'Παράδειγμα 7'!$B$3:$B$23</c:f>
              <c:numCache>
                <c:formatCode>General</c:formatCode>
                <c:ptCount val="21"/>
                <c:pt idx="0">
                  <c:v>0.1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</c:v>
                </c:pt>
                <c:pt idx="6">
                  <c:v>0.22</c:v>
                </c:pt>
                <c:pt idx="7">
                  <c:v>0.24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0.46</c:v>
                </c:pt>
                <c:pt idx="19">
                  <c:v>0.48</c:v>
                </c:pt>
                <c:pt idx="20">
                  <c:v>0.5</c:v>
                </c:pt>
              </c:numCache>
            </c:numRef>
          </c:xVal>
          <c:yVal>
            <c:numRef>
              <c:f>'Παράδειγμα 7'!$E$3:$E$23</c:f>
              <c:numCache>
                <c:formatCode>General</c:formatCode>
                <c:ptCount val="21"/>
                <c:pt idx="0">
                  <c:v>882012.22739121213</c:v>
                </c:pt>
                <c:pt idx="1">
                  <c:v>389021.41048126016</c:v>
                </c:pt>
                <c:pt idx="2">
                  <c:v>217784.80290978472</c:v>
                </c:pt>
                <c:pt idx="3">
                  <c:v>152291.07369790084</c:v>
                </c:pt>
                <c:pt idx="4">
                  <c:v>127538.5456757498</c:v>
                </c:pt>
                <c:pt idx="5">
                  <c:v>120502.60627810043</c:v>
                </c:pt>
                <c:pt idx="6">
                  <c:v>121956.68662843142</c:v>
                </c:pt>
                <c:pt idx="7">
                  <c:v>127826.42339702758</c:v>
                </c:pt>
                <c:pt idx="8">
                  <c:v>136164.9677773244</c:v>
                </c:pt>
                <c:pt idx="9">
                  <c:v>145978.78569907407</c:v>
                </c:pt>
                <c:pt idx="10">
                  <c:v>156731.50704113569</c:v>
                </c:pt>
                <c:pt idx="11">
                  <c:v>168118.95826306008</c:v>
                </c:pt>
                <c:pt idx="12">
                  <c:v>179960.87754056943</c:v>
                </c:pt>
                <c:pt idx="13">
                  <c:v>192146.04788673998</c:v>
                </c:pt>
                <c:pt idx="14">
                  <c:v>204603.22632319876</c:v>
                </c:pt>
                <c:pt idx="15">
                  <c:v>217285.12298698703</c:v>
                </c:pt>
                <c:pt idx="16">
                  <c:v>230159.25767845946</c:v>
                </c:pt>
                <c:pt idx="17">
                  <c:v>243202.57493185558</c:v>
                </c:pt>
                <c:pt idx="18">
                  <c:v>256398.18099474491</c:v>
                </c:pt>
                <c:pt idx="19">
                  <c:v>269733.31440139416</c:v>
                </c:pt>
                <c:pt idx="20">
                  <c:v>283198.05307124031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96-4B8A-BD3F-958ADA36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076384"/>
        <c:axId val="548076800"/>
      </c:scatterChart>
      <c:valAx>
        <c:axId val="54807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8076800"/>
        <c:crosses val="autoZero"/>
        <c:crossBetween val="midCat"/>
      </c:valAx>
      <c:valAx>
        <c:axId val="548076800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807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Σχήμα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2'!$C$1</c:f>
              <c:strCache>
                <c:ptCount val="1"/>
                <c:pt idx="0">
                  <c:v>Ημίτονο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'Παράδειγμα 2'!$B$2:$B$38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'Παράδειγμα 2'!$C$2:$C$38</c:f>
              <c:numCache>
                <c:formatCode>General</c:formatCode>
                <c:ptCount val="37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-0.93969262078590843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-0.93969262078590832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-0.17364817766693039</c:v>
                </c:pt>
                <c:pt idx="36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AA-4907-A1F8-123D74154FD6}"/>
            </c:ext>
          </c:extLst>
        </c:ser>
        <c:ser>
          <c:idx val="1"/>
          <c:order val="1"/>
          <c:tx>
            <c:strRef>
              <c:f>'Παράδειγμα 2'!$D$1</c:f>
              <c:strCache>
                <c:ptCount val="1"/>
                <c:pt idx="0">
                  <c:v>Συνημίτονο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'Παράδειγμα 2'!$B$2:$B$38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'Παράδειγμα 2'!$D$2:$D$38</c:f>
              <c:numCache>
                <c:formatCode>General</c:formatCode>
                <c:ptCount val="37"/>
                <c:pt idx="0">
                  <c:v>1</c:v>
                </c:pt>
                <c:pt idx="1">
                  <c:v>0.98480775301220802</c:v>
                </c:pt>
                <c:pt idx="2">
                  <c:v>0.93969262078590843</c:v>
                </c:pt>
                <c:pt idx="3">
                  <c:v>0.86602540378443871</c:v>
                </c:pt>
                <c:pt idx="4">
                  <c:v>0.76604444311897801</c:v>
                </c:pt>
                <c:pt idx="5">
                  <c:v>0.64278760968653936</c:v>
                </c:pt>
                <c:pt idx="6">
                  <c:v>0.50000000000000011</c:v>
                </c:pt>
                <c:pt idx="7">
                  <c:v>0.34202014332566882</c:v>
                </c:pt>
                <c:pt idx="8">
                  <c:v>0.17364817766693041</c:v>
                </c:pt>
                <c:pt idx="9">
                  <c:v>6.1257422745431001E-17</c:v>
                </c:pt>
                <c:pt idx="10">
                  <c:v>-0.1736481776669303</c:v>
                </c:pt>
                <c:pt idx="11">
                  <c:v>-0.34202014332566871</c:v>
                </c:pt>
                <c:pt idx="12">
                  <c:v>-0.49999999999999978</c:v>
                </c:pt>
                <c:pt idx="13">
                  <c:v>-0.64278760968653936</c:v>
                </c:pt>
                <c:pt idx="14">
                  <c:v>-0.7660444431189779</c:v>
                </c:pt>
                <c:pt idx="15">
                  <c:v>-0.86602540378443871</c:v>
                </c:pt>
                <c:pt idx="16">
                  <c:v>-0.93969262078590832</c:v>
                </c:pt>
                <c:pt idx="17">
                  <c:v>-0.98480775301220802</c:v>
                </c:pt>
                <c:pt idx="18">
                  <c:v>-1</c:v>
                </c:pt>
                <c:pt idx="19">
                  <c:v>-0.98480775301220802</c:v>
                </c:pt>
                <c:pt idx="20">
                  <c:v>-0.93969262078590843</c:v>
                </c:pt>
                <c:pt idx="21">
                  <c:v>-0.8660254037844386</c:v>
                </c:pt>
                <c:pt idx="22">
                  <c:v>-0.76604444311897801</c:v>
                </c:pt>
                <c:pt idx="23">
                  <c:v>-0.64278760968653947</c:v>
                </c:pt>
                <c:pt idx="24">
                  <c:v>-0.50000000000000044</c:v>
                </c:pt>
                <c:pt idx="25">
                  <c:v>-0.34202014332566855</c:v>
                </c:pt>
                <c:pt idx="26">
                  <c:v>-0.17364817766693033</c:v>
                </c:pt>
                <c:pt idx="27">
                  <c:v>-1.83772268236293E-16</c:v>
                </c:pt>
                <c:pt idx="28">
                  <c:v>0.17364817766692997</c:v>
                </c:pt>
                <c:pt idx="29">
                  <c:v>0.34202014332566899</c:v>
                </c:pt>
                <c:pt idx="30">
                  <c:v>0.50000000000000011</c:v>
                </c:pt>
                <c:pt idx="31">
                  <c:v>0.64278760968653925</c:v>
                </c:pt>
                <c:pt idx="32">
                  <c:v>0.76604444311897779</c:v>
                </c:pt>
                <c:pt idx="33">
                  <c:v>0.86602540378443837</c:v>
                </c:pt>
                <c:pt idx="34">
                  <c:v>0.93969262078590843</c:v>
                </c:pt>
                <c:pt idx="35">
                  <c:v>0.98480775301220802</c:v>
                </c:pt>
                <c:pt idx="3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AA-4907-A1F8-123D7415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677904"/>
        <c:axId val="532676656"/>
      </c:scatterChart>
      <c:valAx>
        <c:axId val="53267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Μοίρες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32676656"/>
        <c:crosses val="autoZero"/>
        <c:crossBetween val="midCat"/>
      </c:valAx>
      <c:valAx>
        <c:axId val="5326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3267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'Παράδειγμα 3'!$C$3</c:f>
              <c:strCache>
                <c:ptCount val="1"/>
                <c:pt idx="0">
                  <c:v>Νοικοκυριά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'Παράδειγμα 3'!$B$4:$B$13</c:f>
              <c:strCache>
                <c:ptCount val="10"/>
                <c:pt idx="0">
                  <c:v>1 μέλος</c:v>
                </c:pt>
                <c:pt idx="1">
                  <c:v>2 μέλη</c:v>
                </c:pt>
                <c:pt idx="2">
                  <c:v>3 μέλη</c:v>
                </c:pt>
                <c:pt idx="3">
                  <c:v>4 μέλη</c:v>
                </c:pt>
                <c:pt idx="4">
                  <c:v>5 μέλη</c:v>
                </c:pt>
                <c:pt idx="5">
                  <c:v>6 μέλη</c:v>
                </c:pt>
                <c:pt idx="6">
                  <c:v>7 μέλη</c:v>
                </c:pt>
                <c:pt idx="7">
                  <c:v>8 μέλη</c:v>
                </c:pt>
                <c:pt idx="8">
                  <c:v>9 μέλη</c:v>
                </c:pt>
                <c:pt idx="9">
                  <c:v>10 μέλη και άνω</c:v>
                </c:pt>
              </c:strCache>
            </c:strRef>
          </c:cat>
          <c:val>
            <c:numRef>
              <c:f>'Παράδειγμα 3'!$C$4:$C$13</c:f>
              <c:numCache>
                <c:formatCode>General</c:formatCode>
                <c:ptCount val="10"/>
                <c:pt idx="0">
                  <c:v>1061547</c:v>
                </c:pt>
                <c:pt idx="1">
                  <c:v>1218466</c:v>
                </c:pt>
                <c:pt idx="2">
                  <c:v>817921</c:v>
                </c:pt>
                <c:pt idx="3">
                  <c:v>726554</c:v>
                </c:pt>
                <c:pt idx="4">
                  <c:v>209569</c:v>
                </c:pt>
                <c:pt idx="5">
                  <c:v>68602</c:v>
                </c:pt>
                <c:pt idx="6">
                  <c:v>20273</c:v>
                </c:pt>
                <c:pt idx="7">
                  <c:v>7511</c:v>
                </c:pt>
                <c:pt idx="8">
                  <c:v>1881</c:v>
                </c:pt>
                <c:pt idx="9">
                  <c:v>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A-483B-8387-36347FF1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6325776"/>
        <c:axId val="536322864"/>
      </c:barChart>
      <c:catAx>
        <c:axId val="53632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36322864"/>
        <c:crosses val="autoZero"/>
        <c:auto val="1"/>
        <c:lblAlgn val="ctr"/>
        <c:lblOffset val="100"/>
        <c:noMultiLvlLbl val="0"/>
      </c:catAx>
      <c:valAx>
        <c:axId val="53632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3632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'Παράδειγμα 3'!$D$3</c:f>
              <c:strCache>
                <c:ptCount val="1"/>
                <c:pt idx="0">
                  <c:v>Ποσοστό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'Παράδειγμα 3'!$B$4:$B$13</c:f>
              <c:strCache>
                <c:ptCount val="10"/>
                <c:pt idx="0">
                  <c:v>1 μέλος</c:v>
                </c:pt>
                <c:pt idx="1">
                  <c:v>2 μέλη</c:v>
                </c:pt>
                <c:pt idx="2">
                  <c:v>3 μέλη</c:v>
                </c:pt>
                <c:pt idx="3">
                  <c:v>4 μέλη</c:v>
                </c:pt>
                <c:pt idx="4">
                  <c:v>5 μέλη</c:v>
                </c:pt>
                <c:pt idx="5">
                  <c:v>6 μέλη</c:v>
                </c:pt>
                <c:pt idx="6">
                  <c:v>7 μέλη</c:v>
                </c:pt>
                <c:pt idx="7">
                  <c:v>8 μέλη</c:v>
                </c:pt>
                <c:pt idx="8">
                  <c:v>9 μέλη</c:v>
                </c:pt>
                <c:pt idx="9">
                  <c:v>10 μέλη και άνω</c:v>
                </c:pt>
              </c:strCache>
            </c:strRef>
          </c:cat>
          <c:val>
            <c:numRef>
              <c:f>'Παράδειγμα 3'!$D$4:$D$13</c:f>
              <c:numCache>
                <c:formatCode>0.00%</c:formatCode>
                <c:ptCount val="10"/>
                <c:pt idx="0">
                  <c:v>0.25675093238909286</c:v>
                </c:pt>
                <c:pt idx="1">
                  <c:v>0.2947041266984961</c:v>
                </c:pt>
                <c:pt idx="2">
                  <c:v>0.19782636036898904</c:v>
                </c:pt>
                <c:pt idx="3">
                  <c:v>0.17572789234110686</c:v>
                </c:pt>
                <c:pt idx="4">
                  <c:v>5.0687379974555816E-2</c:v>
                </c:pt>
                <c:pt idx="5">
                  <c:v>1.6592414150062643E-2</c:v>
                </c:pt>
                <c:pt idx="6">
                  <c:v>4.9033266094898106E-3</c:v>
                </c:pt>
                <c:pt idx="7">
                  <c:v>1.8166470756117972E-3</c:v>
                </c:pt>
                <c:pt idx="8">
                  <c:v>4.5494782974647724E-4</c:v>
                </c:pt>
                <c:pt idx="9">
                  <c:v>5.3597256284858774E-4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7-47FB-B20C-78C289E47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058896"/>
        <c:axId val="520060560"/>
      </c:lineChart>
      <c:catAx>
        <c:axId val="52005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20060560"/>
        <c:crosses val="autoZero"/>
        <c:auto val="1"/>
        <c:lblAlgn val="ctr"/>
        <c:lblOffset val="100"/>
        <c:noMultiLvlLbl val="0"/>
      </c:catAx>
      <c:valAx>
        <c:axId val="52006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2005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Νοικοκυριά/ Ποσοστό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'Παράδειγμα 3'!$C$3</c:f>
              <c:strCache>
                <c:ptCount val="1"/>
                <c:pt idx="0">
                  <c:v>Νοικοκυριά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'Παράδειγμα 3'!$B$4:$B$13</c:f>
              <c:strCache>
                <c:ptCount val="10"/>
                <c:pt idx="0">
                  <c:v>1 μέλος</c:v>
                </c:pt>
                <c:pt idx="1">
                  <c:v>2 μέλη</c:v>
                </c:pt>
                <c:pt idx="2">
                  <c:v>3 μέλη</c:v>
                </c:pt>
                <c:pt idx="3">
                  <c:v>4 μέλη</c:v>
                </c:pt>
                <c:pt idx="4">
                  <c:v>5 μέλη</c:v>
                </c:pt>
                <c:pt idx="5">
                  <c:v>6 μέλη</c:v>
                </c:pt>
                <c:pt idx="6">
                  <c:v>7 μέλη</c:v>
                </c:pt>
                <c:pt idx="7">
                  <c:v>8 μέλη</c:v>
                </c:pt>
                <c:pt idx="8">
                  <c:v>9 μέλη</c:v>
                </c:pt>
                <c:pt idx="9">
                  <c:v>10 μέλη και άνω</c:v>
                </c:pt>
              </c:strCache>
            </c:strRef>
          </c:cat>
          <c:val>
            <c:numRef>
              <c:f>'Παράδειγμα 3'!$C$4:$C$13</c:f>
              <c:numCache>
                <c:formatCode>General</c:formatCode>
                <c:ptCount val="10"/>
                <c:pt idx="0">
                  <c:v>1061547</c:v>
                </c:pt>
                <c:pt idx="1">
                  <c:v>1218466</c:v>
                </c:pt>
                <c:pt idx="2">
                  <c:v>817921</c:v>
                </c:pt>
                <c:pt idx="3">
                  <c:v>726554</c:v>
                </c:pt>
                <c:pt idx="4">
                  <c:v>209569</c:v>
                </c:pt>
                <c:pt idx="5">
                  <c:v>68602</c:v>
                </c:pt>
                <c:pt idx="6">
                  <c:v>20273</c:v>
                </c:pt>
                <c:pt idx="7">
                  <c:v>7511</c:v>
                </c:pt>
                <c:pt idx="8">
                  <c:v>1881</c:v>
                </c:pt>
                <c:pt idx="9">
                  <c:v>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C-4ED1-AE8D-DCC943D1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68880"/>
        <c:axId val="436377616"/>
      </c:barChart>
      <c:lineChart>
        <c:grouping val="standard"/>
        <c:varyColors val="0"/>
        <c:ser>
          <c:idx val="1"/>
          <c:order val="1"/>
          <c:tx>
            <c:strRef>
              <c:f>'Παράδειγμα 3'!$D$3</c:f>
              <c:strCache>
                <c:ptCount val="1"/>
                <c:pt idx="0">
                  <c:v>Ποσοστό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'Παράδειγμα 3'!$B$4:$B$13</c:f>
              <c:strCache>
                <c:ptCount val="10"/>
                <c:pt idx="0">
                  <c:v>1 μέλος</c:v>
                </c:pt>
                <c:pt idx="1">
                  <c:v>2 μέλη</c:v>
                </c:pt>
                <c:pt idx="2">
                  <c:v>3 μέλη</c:v>
                </c:pt>
                <c:pt idx="3">
                  <c:v>4 μέλη</c:v>
                </c:pt>
                <c:pt idx="4">
                  <c:v>5 μέλη</c:v>
                </c:pt>
                <c:pt idx="5">
                  <c:v>6 μέλη</c:v>
                </c:pt>
                <c:pt idx="6">
                  <c:v>7 μέλη</c:v>
                </c:pt>
                <c:pt idx="7">
                  <c:v>8 μέλη</c:v>
                </c:pt>
                <c:pt idx="8">
                  <c:v>9 μέλη</c:v>
                </c:pt>
                <c:pt idx="9">
                  <c:v>10 μέλη και άνω</c:v>
                </c:pt>
              </c:strCache>
            </c:strRef>
          </c:cat>
          <c:val>
            <c:numRef>
              <c:f>'Παράδειγμα 3'!$D$4:$D$13</c:f>
              <c:numCache>
                <c:formatCode>0.00%</c:formatCode>
                <c:ptCount val="10"/>
                <c:pt idx="0">
                  <c:v>0.25675093238909286</c:v>
                </c:pt>
                <c:pt idx="1">
                  <c:v>0.2947041266984961</c:v>
                </c:pt>
                <c:pt idx="2">
                  <c:v>0.19782636036898904</c:v>
                </c:pt>
                <c:pt idx="3">
                  <c:v>0.17572789234110686</c:v>
                </c:pt>
                <c:pt idx="4">
                  <c:v>5.0687379974555816E-2</c:v>
                </c:pt>
                <c:pt idx="5">
                  <c:v>1.6592414150062643E-2</c:v>
                </c:pt>
                <c:pt idx="6">
                  <c:v>4.9033266094898106E-3</c:v>
                </c:pt>
                <c:pt idx="7">
                  <c:v>1.8166470756117972E-3</c:v>
                </c:pt>
                <c:pt idx="8">
                  <c:v>4.5494782974647724E-4</c:v>
                </c:pt>
                <c:pt idx="9">
                  <c:v>5.3597256284858774E-4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C-4ED1-AE8D-DCC943D1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369296"/>
        <c:axId val="436378448"/>
      </c:lineChart>
      <c:catAx>
        <c:axId val="43636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36377616"/>
        <c:crosses val="autoZero"/>
        <c:auto val="1"/>
        <c:lblAlgn val="ctr"/>
        <c:lblOffset val="100"/>
        <c:noMultiLvlLbl val="0"/>
      </c:catAx>
      <c:valAx>
        <c:axId val="43637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36368880"/>
        <c:crosses val="autoZero"/>
        <c:crossBetween val="between"/>
      </c:valAx>
      <c:valAx>
        <c:axId val="436378448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36369296"/>
        <c:crosses val="max"/>
        <c:crossBetween val="between"/>
      </c:valAx>
      <c:catAx>
        <c:axId val="436369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637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Σχήμα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4'!$C$2</c:f>
              <c:strCache>
                <c:ptCount val="1"/>
                <c:pt idx="0">
                  <c:v>C (mg/L)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'Παράδειγμα 4'!$B$3:$B$12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'Παράδειγμα 4'!$C$3:$C$12</c:f>
              <c:numCache>
                <c:formatCode>General</c:formatCode>
                <c:ptCount val="10"/>
                <c:pt idx="0">
                  <c:v>1.2544999999999999</c:v>
                </c:pt>
                <c:pt idx="1">
                  <c:v>1.2233000000000001</c:v>
                </c:pt>
                <c:pt idx="2">
                  <c:v>1.2143999999999999</c:v>
                </c:pt>
                <c:pt idx="3">
                  <c:v>1.1835</c:v>
                </c:pt>
                <c:pt idx="4">
                  <c:v>1.1765000000000001</c:v>
                </c:pt>
                <c:pt idx="5">
                  <c:v>1.1632</c:v>
                </c:pt>
                <c:pt idx="6">
                  <c:v>1.1624000000000001</c:v>
                </c:pt>
                <c:pt idx="7">
                  <c:v>1.1601999999999999</c:v>
                </c:pt>
                <c:pt idx="8">
                  <c:v>1.1597999999999999</c:v>
                </c:pt>
                <c:pt idx="9">
                  <c:v>1.1596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0C-4786-9A1A-CA4286D9F9FF}"/>
            </c:ext>
          </c:extLst>
        </c:ser>
        <c:ser>
          <c:idx val="1"/>
          <c:order val="1"/>
          <c:tx>
            <c:strRef>
              <c:f>'Παράδειγμα 4'!$D$2</c:f>
              <c:strCache>
                <c:ptCount val="1"/>
                <c:pt idx="0">
                  <c:v>Ctheor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'Παράδειγμα 4'!$B$3:$B$12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'Παράδειγμα 4'!$D$3:$D$12</c:f>
              <c:numCache>
                <c:formatCode>General</c:formatCode>
                <c:ptCount val="10"/>
                <c:pt idx="0">
                  <c:v>1.1016199999999998</c:v>
                </c:pt>
                <c:pt idx="1">
                  <c:v>0.97401089403131591</c:v>
                </c:pt>
                <c:pt idx="2">
                  <c:v>0.9529172506877418</c:v>
                </c:pt>
                <c:pt idx="3">
                  <c:v>0.94943049489450626</c:v>
                </c:pt>
                <c:pt idx="4">
                  <c:v>0.94885413803838436</c:v>
                </c:pt>
                <c:pt idx="5">
                  <c:v>0.94875886689084843</c:v>
                </c:pt>
                <c:pt idx="6">
                  <c:v>0.94874311867608119</c:v>
                </c:pt>
                <c:pt idx="7">
                  <c:v>0.94874051551368865</c:v>
                </c:pt>
                <c:pt idx="8">
                  <c:v>0.94874008521383935</c:v>
                </c:pt>
                <c:pt idx="9">
                  <c:v>0.9487400140857527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0C-4786-9A1A-CA4286D9F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37680"/>
        <c:axId val="246936848"/>
      </c:scatterChart>
      <c:valAx>
        <c:axId val="24693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46936848"/>
        <c:crosses val="autoZero"/>
        <c:crossBetween val="midCat"/>
      </c:valAx>
      <c:valAx>
        <c:axId val="24693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46937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5'!$C$3</c:f>
              <c:strCache>
                <c:ptCount val="1"/>
                <c:pt idx="0">
                  <c:v>C (mg/L)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037471200344326"/>
                  <c:y val="-3.081889763779527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</a:t>
                    </a:r>
                    <a:r>
                      <a:rPr lang="en-US" sz="1100" baseline="0"/>
                      <a:t>0,0031x</a:t>
                    </a:r>
                    <a:r>
                      <a:rPr lang="en-US" baseline="0"/>
                      <a:t> + </a:t>
                    </a:r>
                    <a:r>
                      <a:rPr lang="en-US" sz="1100" baseline="0"/>
                      <a:t>0,0782</a:t>
                    </a:r>
                    <a:r>
                      <a:rPr lang="en-US" baseline="0"/>
                      <a:t/>
                    </a:r>
                    <a:br>
                      <a:rPr lang="en-US" baseline="0"/>
                    </a:br>
                    <a:r>
                      <a:rPr lang="en-US" baseline="0"/>
                      <a:t>R² = 0,9045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'Παράδειγμα 5'!$B$4:$B$10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xVal>
          <c:yVal>
            <c:numRef>
              <c:f>'Παράδειγμα 5'!$C$4:$C$10</c:f>
              <c:numCache>
                <c:formatCode>General</c:formatCode>
                <c:ptCount val="7"/>
                <c:pt idx="0">
                  <c:v>0.05</c:v>
                </c:pt>
                <c:pt idx="1">
                  <c:v>0.12</c:v>
                </c:pt>
                <c:pt idx="2">
                  <c:v>0.15</c:v>
                </c:pt>
                <c:pt idx="3">
                  <c:v>0.18</c:v>
                </c:pt>
                <c:pt idx="4">
                  <c:v>0.22</c:v>
                </c:pt>
                <c:pt idx="5">
                  <c:v>0.25</c:v>
                </c:pt>
                <c:pt idx="6">
                  <c:v>0.23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FE-4C1C-8BFA-5F5D0961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57792"/>
        <c:axId val="250661120"/>
      </c:scatterChart>
      <c:valAx>
        <c:axId val="25065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0661120"/>
        <c:crosses val="autoZero"/>
        <c:crossBetween val="midCat"/>
      </c:valAx>
      <c:valAx>
        <c:axId val="2506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065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Γραμμικό μοντέλο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6'!$C$2</c:f>
              <c:strCache>
                <c:ptCount val="1"/>
                <c:pt idx="0">
                  <c:v>T (oC)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535331797351699"/>
                  <c:y val="-3.95800524934383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'Παράδειγμα 6'!$B$3:$B$13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'Παράδειγμα 6'!$C$3:$C$13</c:f>
              <c:numCache>
                <c:formatCode>General</c:formatCode>
                <c:ptCount val="11"/>
                <c:pt idx="0">
                  <c:v>22</c:v>
                </c:pt>
                <c:pt idx="1">
                  <c:v>37</c:v>
                </c:pt>
                <c:pt idx="2">
                  <c:v>54</c:v>
                </c:pt>
                <c:pt idx="3">
                  <c:v>62</c:v>
                </c:pt>
                <c:pt idx="4">
                  <c:v>77</c:v>
                </c:pt>
                <c:pt idx="5">
                  <c:v>98</c:v>
                </c:pt>
                <c:pt idx="6">
                  <c:v>105</c:v>
                </c:pt>
                <c:pt idx="7">
                  <c:v>127</c:v>
                </c:pt>
                <c:pt idx="8">
                  <c:v>146</c:v>
                </c:pt>
                <c:pt idx="9">
                  <c:v>153</c:v>
                </c:pt>
                <c:pt idx="10">
                  <c:v>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FA-47FD-870D-875F5F8C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16287"/>
        <c:axId val="97817535"/>
      </c:scatterChart>
      <c:valAx>
        <c:axId val="97816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7817535"/>
        <c:crosses val="autoZero"/>
        <c:crossBetween val="midCat"/>
      </c:valAx>
      <c:valAx>
        <c:axId val="9781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(oC)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7816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Πολυωνυμικό μοντέλο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'Παράδειγμα 6'!$C$2</c:f>
              <c:strCache>
                <c:ptCount val="1"/>
                <c:pt idx="0">
                  <c:v>T (oC)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602527883580713"/>
                  <c:y val="-3.141360393189486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'Παράδειγμα 6'!$B$3:$B$13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'Παράδειγμα 6'!$C$3:$C$13</c:f>
              <c:numCache>
                <c:formatCode>General</c:formatCode>
                <c:ptCount val="11"/>
                <c:pt idx="0">
                  <c:v>22</c:v>
                </c:pt>
                <c:pt idx="1">
                  <c:v>37</c:v>
                </c:pt>
                <c:pt idx="2">
                  <c:v>54</c:v>
                </c:pt>
                <c:pt idx="3">
                  <c:v>62</c:v>
                </c:pt>
                <c:pt idx="4">
                  <c:v>77</c:v>
                </c:pt>
                <c:pt idx="5">
                  <c:v>98</c:v>
                </c:pt>
                <c:pt idx="6">
                  <c:v>105</c:v>
                </c:pt>
                <c:pt idx="7">
                  <c:v>127</c:v>
                </c:pt>
                <c:pt idx="8">
                  <c:v>146</c:v>
                </c:pt>
                <c:pt idx="9">
                  <c:v>153</c:v>
                </c:pt>
                <c:pt idx="10">
                  <c:v>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EA-41F2-9F90-871CF7A0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238191"/>
        <c:axId val="2136243599"/>
      </c:scatterChart>
      <c:valAx>
        <c:axId val="2136238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136243599"/>
        <c:crosses val="autoZero"/>
        <c:crossBetween val="midCat"/>
      </c:valAx>
      <c:valAx>
        <c:axId val="213624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(oC)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1362381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1</xdr:row>
      <xdr:rowOff>129540</xdr:rowOff>
    </xdr:from>
    <xdr:to>
      <xdr:col>13</xdr:col>
      <xdr:colOff>129540</xdr:colOff>
      <xdr:row>24</xdr:row>
      <xdr:rowOff>144780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9A813A56-110F-4A5D-AEC4-BFB0048FF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365760</xdr:colOff>
      <xdr:row>1</xdr:row>
      <xdr:rowOff>99060</xdr:rowOff>
    </xdr:from>
    <xdr:to>
      <xdr:col>15</xdr:col>
      <xdr:colOff>312420</xdr:colOff>
      <xdr:row>20</xdr:row>
      <xdr:rowOff>160020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2FBC411B-4E6A-4BFA-97E2-6D9356F4F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2</xdr:row>
      <xdr:rowOff>22860</xdr:rowOff>
    </xdr:from>
    <xdr:to>
      <xdr:col>11</xdr:col>
      <xdr:colOff>7620</xdr:colOff>
      <xdr:row>12</xdr:row>
      <xdr:rowOff>182880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2C7ABA9B-F955-48ED-AF48-D11761B28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129540</xdr:colOff>
      <xdr:row>2</xdr:row>
      <xdr:rowOff>30480</xdr:rowOff>
    </xdr:from>
    <xdr:to>
      <xdr:col>17</xdr:col>
      <xdr:colOff>175260</xdr:colOff>
      <xdr:row>12</xdr:row>
      <xdr:rowOff>205740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15D79812-9057-4B69-8AB6-C078A6B7C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160020</xdr:colOff>
      <xdr:row>13</xdr:row>
      <xdr:rowOff>228600</xdr:rowOff>
    </xdr:from>
    <xdr:to>
      <xdr:col>13</xdr:col>
      <xdr:colOff>152400</xdr:colOff>
      <xdr:row>32</xdr:row>
      <xdr:rowOff>83820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D93B3F8C-5FE9-4C3B-90FC-222353ABC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4</xdr:row>
      <xdr:rowOff>160020</xdr:rowOff>
    </xdr:from>
    <xdr:to>
      <xdr:col>13</xdr:col>
      <xdr:colOff>68580</xdr:colOff>
      <xdr:row>21</xdr:row>
      <xdr:rowOff>38100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7499B96E-F005-482D-911D-70A83D677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350520</xdr:colOff>
      <xdr:row>4</xdr:row>
      <xdr:rowOff>30480</xdr:rowOff>
    </xdr:from>
    <xdr:to>
      <xdr:col>15</xdr:col>
      <xdr:colOff>213360</xdr:colOff>
      <xdr:row>21</xdr:row>
      <xdr:rowOff>30480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E2C3347D-EBC5-4004-A503-BC1407515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390526</xdr:colOff>
      <xdr:row>1</xdr:row>
      <xdr:rowOff>200024</xdr:rowOff>
    </xdr:from>
    <xdr:to>
      <xdr:col>13</xdr:col>
      <xdr:colOff>485775</xdr:colOff>
      <xdr:row>19</xdr:row>
      <xdr:rowOff>171449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495299</xdr:colOff>
      <xdr:row>1</xdr:row>
      <xdr:rowOff>200024</xdr:rowOff>
    </xdr:from>
    <xdr:to>
      <xdr:col>22</xdr:col>
      <xdr:colOff>9524</xdr:colOff>
      <xdr:row>19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4</xdr:row>
      <xdr:rowOff>76200</xdr:rowOff>
    </xdr:from>
    <xdr:to>
      <xdr:col>12</xdr:col>
      <xdr:colOff>601980</xdr:colOff>
      <xdr:row>20</xdr:row>
      <xdr:rowOff>3810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DCFEECA3-AA0A-4FB2-9804-5DFE4D010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4</xdr:row>
      <xdr:rowOff>0</xdr:rowOff>
    </xdr:from>
    <xdr:to>
      <xdr:col>21</xdr:col>
      <xdr:colOff>83820</xdr:colOff>
      <xdr:row>19</xdr:row>
      <xdr:rowOff>163830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BE2F0FAE-1E59-4127-B8D2-8CF407289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tabSelected="1" workbookViewId="0">
      <selection activeCell="C17" sqref="C17"/>
    </sheetView>
  </sheetViews>
  <sheetFormatPr defaultRowHeight="15" x14ac:dyDescent="0.25"/>
  <cols>
    <col min="2" max="2" width="33.28515625" bestFit="1" customWidth="1"/>
    <col min="3" max="3" width="18.28515625" bestFit="1" customWidth="1"/>
  </cols>
  <sheetData>
    <row r="1" spans="2:3" ht="15.75" thickBot="1" x14ac:dyDescent="0.3"/>
    <row r="2" spans="2:3" ht="16.5" thickBot="1" x14ac:dyDescent="0.3">
      <c r="B2" s="1" t="s">
        <v>0</v>
      </c>
      <c r="C2" s="2"/>
    </row>
    <row r="3" spans="2:3" ht="19.5" thickBot="1" x14ac:dyDescent="0.3">
      <c r="B3" s="3" t="s">
        <v>1</v>
      </c>
      <c r="C3" s="4" t="s">
        <v>2</v>
      </c>
    </row>
    <row r="4" spans="2:3" ht="16.5" thickBot="1" x14ac:dyDescent="0.3">
      <c r="B4" s="3" t="s">
        <v>3</v>
      </c>
      <c r="C4" s="5">
        <v>457</v>
      </c>
    </row>
    <row r="5" spans="2:3" ht="16.5" thickBot="1" x14ac:dyDescent="0.3">
      <c r="B5" s="3" t="s">
        <v>4</v>
      </c>
      <c r="C5" s="5">
        <v>24361</v>
      </c>
    </row>
    <row r="6" spans="2:3" ht="16.5" thickBot="1" x14ac:dyDescent="0.3">
      <c r="B6" s="3" t="s">
        <v>5</v>
      </c>
      <c r="C6" s="5">
        <v>21379</v>
      </c>
    </row>
    <row r="7" spans="2:3" ht="16.5" thickBot="1" x14ac:dyDescent="0.3">
      <c r="B7" s="3" t="s">
        <v>6</v>
      </c>
      <c r="C7" s="5">
        <v>2307</v>
      </c>
    </row>
    <row r="8" spans="2:3" ht="16.5" thickBot="1" x14ac:dyDescent="0.3">
      <c r="B8" s="3" t="s">
        <v>7</v>
      </c>
      <c r="C8" s="5">
        <v>9203</v>
      </c>
    </row>
    <row r="9" spans="2:3" ht="16.5" thickBot="1" x14ac:dyDescent="0.3">
      <c r="B9" s="3" t="s">
        <v>8</v>
      </c>
      <c r="C9" s="5">
        <v>14037</v>
      </c>
    </row>
    <row r="10" spans="2:3" ht="16.5" thickBot="1" x14ac:dyDescent="0.3">
      <c r="B10" s="3" t="s">
        <v>9</v>
      </c>
      <c r="C10" s="5">
        <v>34177</v>
      </c>
    </row>
    <row r="11" spans="2:3" ht="16.5" thickBot="1" x14ac:dyDescent="0.3">
      <c r="B11" s="3" t="s">
        <v>10</v>
      </c>
      <c r="C11" s="5">
        <v>8578</v>
      </c>
    </row>
    <row r="12" spans="2:3" ht="16.5" thickBot="1" x14ac:dyDescent="0.3">
      <c r="B12" s="3" t="s">
        <v>11</v>
      </c>
      <c r="C12" s="5">
        <v>9122</v>
      </c>
    </row>
    <row r="13" spans="2:3" ht="16.5" thickBot="1" x14ac:dyDescent="0.3">
      <c r="B13" s="3" t="s">
        <v>12</v>
      </c>
      <c r="C13" s="5">
        <v>8336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workbookViewId="0">
      <selection activeCell="A8" sqref="A8"/>
    </sheetView>
  </sheetViews>
  <sheetFormatPr defaultRowHeight="15" x14ac:dyDescent="0.25"/>
  <cols>
    <col min="2" max="2" width="14.28515625" bestFit="1" customWidth="1"/>
    <col min="3" max="3" width="16.5703125" bestFit="1" customWidth="1"/>
    <col min="4" max="4" width="12.85546875" bestFit="1" customWidth="1"/>
  </cols>
  <sheetData>
    <row r="1" spans="2:4" ht="37.5" x14ac:dyDescent="0.3">
      <c r="B1" s="7" t="s">
        <v>13</v>
      </c>
      <c r="C1" s="8" t="s">
        <v>14</v>
      </c>
      <c r="D1" s="8" t="s">
        <v>15</v>
      </c>
    </row>
    <row r="2" spans="2:4" ht="18.75" x14ac:dyDescent="0.3">
      <c r="B2" s="6">
        <v>0</v>
      </c>
      <c r="C2" s="6">
        <f>SIN(RADIANS(B2))</f>
        <v>0</v>
      </c>
      <c r="D2" s="6">
        <f>COS(RADIANS(B2))</f>
        <v>1</v>
      </c>
    </row>
    <row r="3" spans="2:4" ht="18.75" x14ac:dyDescent="0.3">
      <c r="B3" s="6">
        <v>10</v>
      </c>
      <c r="C3" s="6">
        <f t="shared" ref="C3:C38" si="0">SIN(RADIANS(B3))</f>
        <v>0.17364817766693033</v>
      </c>
      <c r="D3" s="6">
        <f t="shared" ref="D3:D38" si="1">COS(RADIANS(B3))</f>
        <v>0.98480775301220802</v>
      </c>
    </row>
    <row r="4" spans="2:4" ht="18.75" x14ac:dyDescent="0.3">
      <c r="B4" s="6">
        <v>20</v>
      </c>
      <c r="C4" s="6">
        <f t="shared" si="0"/>
        <v>0.34202014332566871</v>
      </c>
      <c r="D4" s="6">
        <f t="shared" si="1"/>
        <v>0.93969262078590843</v>
      </c>
    </row>
    <row r="5" spans="2:4" ht="18.75" x14ac:dyDescent="0.3">
      <c r="B5" s="6">
        <v>30</v>
      </c>
      <c r="C5" s="6">
        <f t="shared" si="0"/>
        <v>0.49999999999999994</v>
      </c>
      <c r="D5" s="6">
        <f t="shared" si="1"/>
        <v>0.86602540378443871</v>
      </c>
    </row>
    <row r="6" spans="2:4" ht="18.75" x14ac:dyDescent="0.3">
      <c r="B6" s="6">
        <v>40</v>
      </c>
      <c r="C6" s="6">
        <f t="shared" si="0"/>
        <v>0.64278760968653925</v>
      </c>
      <c r="D6" s="6">
        <f t="shared" si="1"/>
        <v>0.76604444311897801</v>
      </c>
    </row>
    <row r="7" spans="2:4" ht="18.75" x14ac:dyDescent="0.3">
      <c r="B7" s="6">
        <v>50</v>
      </c>
      <c r="C7" s="6">
        <f t="shared" si="0"/>
        <v>0.76604444311897801</v>
      </c>
      <c r="D7" s="6">
        <f t="shared" si="1"/>
        <v>0.64278760968653936</v>
      </c>
    </row>
    <row r="8" spans="2:4" ht="18.75" x14ac:dyDescent="0.3">
      <c r="B8" s="6">
        <v>60</v>
      </c>
      <c r="C8" s="6">
        <f t="shared" si="0"/>
        <v>0.8660254037844386</v>
      </c>
      <c r="D8" s="6">
        <f t="shared" si="1"/>
        <v>0.50000000000000011</v>
      </c>
    </row>
    <row r="9" spans="2:4" ht="18.75" x14ac:dyDescent="0.3">
      <c r="B9" s="6">
        <v>70</v>
      </c>
      <c r="C9" s="6">
        <f t="shared" si="0"/>
        <v>0.93969262078590832</v>
      </c>
      <c r="D9" s="6">
        <f t="shared" si="1"/>
        <v>0.34202014332566882</v>
      </c>
    </row>
    <row r="10" spans="2:4" ht="18.75" x14ac:dyDescent="0.3">
      <c r="B10" s="6">
        <v>80</v>
      </c>
      <c r="C10" s="6">
        <f t="shared" si="0"/>
        <v>0.98480775301220802</v>
      </c>
      <c r="D10" s="6">
        <f t="shared" si="1"/>
        <v>0.17364817766693041</v>
      </c>
    </row>
    <row r="11" spans="2:4" ht="18.75" x14ac:dyDescent="0.3">
      <c r="B11" s="6">
        <v>90</v>
      </c>
      <c r="C11" s="6">
        <f t="shared" si="0"/>
        <v>1</v>
      </c>
      <c r="D11" s="6">
        <f t="shared" si="1"/>
        <v>6.1257422745431001E-17</v>
      </c>
    </row>
    <row r="12" spans="2:4" ht="18.75" x14ac:dyDescent="0.3">
      <c r="B12" s="6">
        <v>100</v>
      </c>
      <c r="C12" s="6">
        <f t="shared" si="0"/>
        <v>0.98480775301220802</v>
      </c>
      <c r="D12" s="6">
        <f t="shared" si="1"/>
        <v>-0.1736481776669303</v>
      </c>
    </row>
    <row r="13" spans="2:4" ht="18.75" x14ac:dyDescent="0.3">
      <c r="B13" s="6">
        <v>110</v>
      </c>
      <c r="C13" s="6">
        <f t="shared" si="0"/>
        <v>0.93969262078590843</v>
      </c>
      <c r="D13" s="6">
        <f t="shared" si="1"/>
        <v>-0.34202014332566871</v>
      </c>
    </row>
    <row r="14" spans="2:4" ht="18.75" x14ac:dyDescent="0.3">
      <c r="B14" s="6">
        <v>120</v>
      </c>
      <c r="C14" s="6">
        <f t="shared" si="0"/>
        <v>0.86602540378443871</v>
      </c>
      <c r="D14" s="6">
        <f t="shared" si="1"/>
        <v>-0.49999999999999978</v>
      </c>
    </row>
    <row r="15" spans="2:4" ht="18.75" x14ac:dyDescent="0.3">
      <c r="B15" s="6">
        <v>130</v>
      </c>
      <c r="C15" s="6">
        <f t="shared" si="0"/>
        <v>0.76604444311897801</v>
      </c>
      <c r="D15" s="6">
        <f t="shared" si="1"/>
        <v>-0.64278760968653936</v>
      </c>
    </row>
    <row r="16" spans="2:4" ht="18.75" x14ac:dyDescent="0.3">
      <c r="B16" s="6">
        <v>140</v>
      </c>
      <c r="C16" s="6">
        <f t="shared" si="0"/>
        <v>0.64278760968653947</v>
      </c>
      <c r="D16" s="6">
        <f t="shared" si="1"/>
        <v>-0.7660444431189779</v>
      </c>
    </row>
    <row r="17" spans="2:4" ht="18.75" x14ac:dyDescent="0.3">
      <c r="B17" s="6">
        <v>150</v>
      </c>
      <c r="C17" s="6">
        <f t="shared" si="0"/>
        <v>0.49999999999999994</v>
      </c>
      <c r="D17" s="6">
        <f t="shared" si="1"/>
        <v>-0.86602540378443871</v>
      </c>
    </row>
    <row r="18" spans="2:4" ht="18.75" x14ac:dyDescent="0.3">
      <c r="B18" s="6">
        <v>160</v>
      </c>
      <c r="C18" s="6">
        <f t="shared" si="0"/>
        <v>0.34202014332566888</v>
      </c>
      <c r="D18" s="6">
        <f t="shared" si="1"/>
        <v>-0.93969262078590832</v>
      </c>
    </row>
    <row r="19" spans="2:4" ht="18.75" x14ac:dyDescent="0.3">
      <c r="B19" s="6">
        <v>170</v>
      </c>
      <c r="C19" s="6">
        <f t="shared" si="0"/>
        <v>0.17364817766693028</v>
      </c>
      <c r="D19" s="6">
        <f t="shared" si="1"/>
        <v>-0.98480775301220802</v>
      </c>
    </row>
    <row r="20" spans="2:4" ht="18.75" x14ac:dyDescent="0.3">
      <c r="B20" s="6">
        <v>180</v>
      </c>
      <c r="C20" s="6">
        <f t="shared" si="0"/>
        <v>1.22514845490862E-16</v>
      </c>
      <c r="D20" s="6">
        <f t="shared" si="1"/>
        <v>-1</v>
      </c>
    </row>
    <row r="21" spans="2:4" ht="18.75" x14ac:dyDescent="0.3">
      <c r="B21" s="6">
        <v>190</v>
      </c>
      <c r="C21" s="6">
        <f t="shared" si="0"/>
        <v>-0.17364817766693047</v>
      </c>
      <c r="D21" s="6">
        <f t="shared" si="1"/>
        <v>-0.98480775301220802</v>
      </c>
    </row>
    <row r="22" spans="2:4" ht="18.75" x14ac:dyDescent="0.3">
      <c r="B22" s="6">
        <v>200</v>
      </c>
      <c r="C22" s="6">
        <f t="shared" si="0"/>
        <v>-0.34202014332566866</v>
      </c>
      <c r="D22" s="6">
        <f t="shared" si="1"/>
        <v>-0.93969262078590843</v>
      </c>
    </row>
    <row r="23" spans="2:4" ht="18.75" x14ac:dyDescent="0.3">
      <c r="B23" s="6">
        <v>210</v>
      </c>
      <c r="C23" s="6">
        <f t="shared" si="0"/>
        <v>-0.50000000000000011</v>
      </c>
      <c r="D23" s="6">
        <f t="shared" si="1"/>
        <v>-0.8660254037844386</v>
      </c>
    </row>
    <row r="24" spans="2:4" ht="18.75" x14ac:dyDescent="0.3">
      <c r="B24" s="6">
        <v>220</v>
      </c>
      <c r="C24" s="6">
        <f t="shared" si="0"/>
        <v>-0.64278760968653925</v>
      </c>
      <c r="D24" s="6">
        <f t="shared" si="1"/>
        <v>-0.76604444311897801</v>
      </c>
    </row>
    <row r="25" spans="2:4" ht="18.75" x14ac:dyDescent="0.3">
      <c r="B25" s="6">
        <v>230</v>
      </c>
      <c r="C25" s="6">
        <f t="shared" si="0"/>
        <v>-0.7660444431189779</v>
      </c>
      <c r="D25" s="6">
        <f t="shared" si="1"/>
        <v>-0.64278760968653947</v>
      </c>
    </row>
    <row r="26" spans="2:4" ht="18.75" x14ac:dyDescent="0.3">
      <c r="B26" s="6">
        <v>240</v>
      </c>
      <c r="C26" s="6">
        <f t="shared" si="0"/>
        <v>-0.86602540378443837</v>
      </c>
      <c r="D26" s="6">
        <f t="shared" si="1"/>
        <v>-0.50000000000000044</v>
      </c>
    </row>
    <row r="27" spans="2:4" ht="18.75" x14ac:dyDescent="0.3">
      <c r="B27" s="6">
        <v>250</v>
      </c>
      <c r="C27" s="6">
        <f t="shared" si="0"/>
        <v>-0.93969262078590843</v>
      </c>
      <c r="D27" s="6">
        <f t="shared" si="1"/>
        <v>-0.34202014332566855</v>
      </c>
    </row>
    <row r="28" spans="2:4" ht="18.75" x14ac:dyDescent="0.3">
      <c r="B28" s="6">
        <v>260</v>
      </c>
      <c r="C28" s="6">
        <f t="shared" si="0"/>
        <v>-0.98480775301220802</v>
      </c>
      <c r="D28" s="6">
        <f t="shared" si="1"/>
        <v>-0.17364817766693033</v>
      </c>
    </row>
    <row r="29" spans="2:4" ht="18.75" x14ac:dyDescent="0.3">
      <c r="B29" s="6">
        <v>270</v>
      </c>
      <c r="C29" s="6">
        <f t="shared" si="0"/>
        <v>-1</v>
      </c>
      <c r="D29" s="6">
        <f t="shared" si="1"/>
        <v>-1.83772268236293E-16</v>
      </c>
    </row>
    <row r="30" spans="2:4" ht="18.75" x14ac:dyDescent="0.3">
      <c r="B30" s="6">
        <v>280</v>
      </c>
      <c r="C30" s="6">
        <f t="shared" si="0"/>
        <v>-0.98480775301220813</v>
      </c>
      <c r="D30" s="6">
        <f t="shared" si="1"/>
        <v>0.17364817766692997</v>
      </c>
    </row>
    <row r="31" spans="2:4" ht="18.75" x14ac:dyDescent="0.3">
      <c r="B31" s="6">
        <v>290</v>
      </c>
      <c r="C31" s="6">
        <f t="shared" si="0"/>
        <v>-0.93969262078590832</v>
      </c>
      <c r="D31" s="6">
        <f t="shared" si="1"/>
        <v>0.34202014332566899</v>
      </c>
    </row>
    <row r="32" spans="2:4" ht="18.75" x14ac:dyDescent="0.3">
      <c r="B32" s="6">
        <v>300</v>
      </c>
      <c r="C32" s="6">
        <f t="shared" si="0"/>
        <v>-0.8660254037844386</v>
      </c>
      <c r="D32" s="6">
        <f t="shared" si="1"/>
        <v>0.50000000000000011</v>
      </c>
    </row>
    <row r="33" spans="2:4" ht="18.75" x14ac:dyDescent="0.3">
      <c r="B33" s="6">
        <v>310</v>
      </c>
      <c r="C33" s="6">
        <f t="shared" si="0"/>
        <v>-0.76604444311897812</v>
      </c>
      <c r="D33" s="6">
        <f t="shared" si="1"/>
        <v>0.64278760968653925</v>
      </c>
    </row>
    <row r="34" spans="2:4" ht="18.75" x14ac:dyDescent="0.3">
      <c r="B34" s="6">
        <v>320</v>
      </c>
      <c r="C34" s="6">
        <f t="shared" si="0"/>
        <v>-0.64278760968653958</v>
      </c>
      <c r="D34" s="6">
        <f t="shared" si="1"/>
        <v>0.76604444311897779</v>
      </c>
    </row>
    <row r="35" spans="2:4" ht="18.75" x14ac:dyDescent="0.3">
      <c r="B35" s="6">
        <v>330</v>
      </c>
      <c r="C35" s="6">
        <f t="shared" si="0"/>
        <v>-0.50000000000000044</v>
      </c>
      <c r="D35" s="6">
        <f t="shared" si="1"/>
        <v>0.86602540378443837</v>
      </c>
    </row>
    <row r="36" spans="2:4" ht="18.75" x14ac:dyDescent="0.3">
      <c r="B36" s="6">
        <v>340</v>
      </c>
      <c r="C36" s="6">
        <f t="shared" si="0"/>
        <v>-0.3420201433256686</v>
      </c>
      <c r="D36" s="6">
        <f t="shared" si="1"/>
        <v>0.93969262078590843</v>
      </c>
    </row>
    <row r="37" spans="2:4" ht="18.75" x14ac:dyDescent="0.3">
      <c r="B37" s="6">
        <v>350</v>
      </c>
      <c r="C37" s="6">
        <f t="shared" si="0"/>
        <v>-0.17364817766693039</v>
      </c>
      <c r="D37" s="6">
        <f t="shared" si="1"/>
        <v>0.98480775301220802</v>
      </c>
    </row>
    <row r="38" spans="2:4" ht="18.75" x14ac:dyDescent="0.3">
      <c r="B38" s="6">
        <v>360</v>
      </c>
      <c r="C38" s="6">
        <f t="shared" si="0"/>
        <v>-2.45029690981724E-16</v>
      </c>
      <c r="D38" s="6">
        <f t="shared" si="1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topLeftCell="A10" workbookViewId="0">
      <selection activeCell="Q18" sqref="Q18"/>
    </sheetView>
  </sheetViews>
  <sheetFormatPr defaultRowHeight="15" x14ac:dyDescent="0.25"/>
  <cols>
    <col min="2" max="2" width="11" customWidth="1"/>
    <col min="3" max="3" width="16.85546875" customWidth="1"/>
    <col min="4" max="4" width="11.140625" customWidth="1"/>
  </cols>
  <sheetData>
    <row r="2" spans="2:4" ht="18.75" x14ac:dyDescent="0.25">
      <c r="B2" s="10" t="s">
        <v>16</v>
      </c>
      <c r="C2" s="10"/>
      <c r="D2" s="9"/>
    </row>
    <row r="3" spans="2:4" ht="37.5" x14ac:dyDescent="0.25">
      <c r="B3" s="15" t="s">
        <v>17</v>
      </c>
      <c r="C3" s="16" t="s">
        <v>18</v>
      </c>
      <c r="D3" s="16" t="s">
        <v>19</v>
      </c>
    </row>
    <row r="4" spans="2:4" ht="19.5" thickBot="1" x14ac:dyDescent="0.3">
      <c r="B4" s="11" t="s">
        <v>20</v>
      </c>
      <c r="C4" s="12">
        <v>1061547</v>
      </c>
      <c r="D4" s="18">
        <f>C4/C$15</f>
        <v>0.25675093238909286</v>
      </c>
    </row>
    <row r="5" spans="2:4" ht="19.5" thickBot="1" x14ac:dyDescent="0.3">
      <c r="B5" s="11" t="s">
        <v>21</v>
      </c>
      <c r="C5" s="12">
        <v>1218466</v>
      </c>
      <c r="D5" s="18">
        <f t="shared" ref="D5:D13" si="0">C5/C$15</f>
        <v>0.2947041266984961</v>
      </c>
    </row>
    <row r="6" spans="2:4" ht="19.5" thickBot="1" x14ac:dyDescent="0.3">
      <c r="B6" s="11" t="s">
        <v>22</v>
      </c>
      <c r="C6" s="12">
        <v>817921</v>
      </c>
      <c r="D6" s="18">
        <f t="shared" si="0"/>
        <v>0.19782636036898904</v>
      </c>
    </row>
    <row r="7" spans="2:4" ht="19.5" thickBot="1" x14ac:dyDescent="0.3">
      <c r="B7" s="11" t="s">
        <v>23</v>
      </c>
      <c r="C7" s="12">
        <v>726554</v>
      </c>
      <c r="D7" s="18">
        <f t="shared" si="0"/>
        <v>0.17572789234110686</v>
      </c>
    </row>
    <row r="8" spans="2:4" ht="19.5" thickBot="1" x14ac:dyDescent="0.3">
      <c r="B8" s="11" t="s">
        <v>24</v>
      </c>
      <c r="C8" s="12">
        <v>209569</v>
      </c>
      <c r="D8" s="18">
        <f t="shared" si="0"/>
        <v>5.0687379974555816E-2</v>
      </c>
    </row>
    <row r="9" spans="2:4" ht="19.5" thickBot="1" x14ac:dyDescent="0.3">
      <c r="B9" s="11" t="s">
        <v>25</v>
      </c>
      <c r="C9" s="12">
        <v>68602</v>
      </c>
      <c r="D9" s="18">
        <f t="shared" si="0"/>
        <v>1.6592414150062643E-2</v>
      </c>
    </row>
    <row r="10" spans="2:4" ht="19.5" thickBot="1" x14ac:dyDescent="0.3">
      <c r="B10" s="11" t="s">
        <v>26</v>
      </c>
      <c r="C10" s="12">
        <v>20273</v>
      </c>
      <c r="D10" s="18">
        <f t="shared" si="0"/>
        <v>4.9033266094898106E-3</v>
      </c>
    </row>
    <row r="11" spans="2:4" ht="19.5" thickBot="1" x14ac:dyDescent="0.3">
      <c r="B11" s="11" t="s">
        <v>27</v>
      </c>
      <c r="C11" s="12">
        <v>7511</v>
      </c>
      <c r="D11" s="18">
        <f t="shared" si="0"/>
        <v>1.8166470756117972E-3</v>
      </c>
    </row>
    <row r="12" spans="2:4" ht="19.5" thickBot="1" x14ac:dyDescent="0.3">
      <c r="B12" s="11" t="s">
        <v>28</v>
      </c>
      <c r="C12" s="12">
        <v>1881</v>
      </c>
      <c r="D12" s="18">
        <f t="shared" si="0"/>
        <v>4.5494782974647724E-4</v>
      </c>
    </row>
    <row r="13" spans="2:4" ht="19.5" thickBot="1" x14ac:dyDescent="0.3">
      <c r="B13" s="11" t="s">
        <v>29</v>
      </c>
      <c r="C13" s="12">
        <v>2216</v>
      </c>
      <c r="D13" s="18">
        <f t="shared" si="0"/>
        <v>5.3597256284858774E-4</v>
      </c>
    </row>
    <row r="14" spans="2:4" ht="19.5" thickBot="1" x14ac:dyDescent="0.3">
      <c r="B14" s="11"/>
      <c r="C14" s="14"/>
      <c r="D14" s="13"/>
    </row>
    <row r="15" spans="2:4" ht="19.5" thickBot="1" x14ac:dyDescent="0.3">
      <c r="B15" s="11" t="s">
        <v>30</v>
      </c>
      <c r="C15" s="17">
        <f>SUM(C4:C14)</f>
        <v>4134540</v>
      </c>
      <c r="D15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Q13" sqref="Q13"/>
    </sheetView>
  </sheetViews>
  <sheetFormatPr defaultRowHeight="15" x14ac:dyDescent="0.25"/>
  <cols>
    <col min="4" max="4" width="15.140625" bestFit="1" customWidth="1"/>
    <col min="8" max="8" width="14.85546875" customWidth="1"/>
  </cols>
  <sheetData>
    <row r="1" spans="2:8" ht="15.75" thickBot="1" x14ac:dyDescent="0.3"/>
    <row r="2" spans="2:8" ht="38.25" thickBot="1" x14ac:dyDescent="0.5">
      <c r="B2" s="19" t="s">
        <v>31</v>
      </c>
      <c r="C2" s="20" t="s">
        <v>32</v>
      </c>
      <c r="D2" s="20" t="s">
        <v>33</v>
      </c>
      <c r="G2" s="24" t="s">
        <v>34</v>
      </c>
    </row>
    <row r="3" spans="2:8" ht="19.5" thickBot="1" x14ac:dyDescent="0.3">
      <c r="B3" s="21">
        <v>0</v>
      </c>
      <c r="C3" s="22">
        <v>1.2544999999999999</v>
      </c>
      <c r="D3" s="26">
        <f>H$4-(C$3-H$4)*(1-EXP(-0.18*B3))</f>
        <v>1.1016199999999998</v>
      </c>
    </row>
    <row r="4" spans="2:8" ht="27" thickBot="1" x14ac:dyDescent="0.5">
      <c r="B4" s="21">
        <v>10</v>
      </c>
      <c r="C4" s="22">
        <v>1.2233000000000001</v>
      </c>
      <c r="D4" s="26">
        <f t="shared" ref="D4:D12" si="0">H$4-(C$3-H$4)*(1-EXP(-0.18*B4))</f>
        <v>0.97401089403131591</v>
      </c>
      <c r="G4" s="24" t="s">
        <v>35</v>
      </c>
      <c r="H4" s="25">
        <f>0.95*C12</f>
        <v>1.1016199999999998</v>
      </c>
    </row>
    <row r="5" spans="2:8" ht="19.5" thickBot="1" x14ac:dyDescent="0.3">
      <c r="B5" s="21">
        <v>20</v>
      </c>
      <c r="C5" s="22">
        <v>1.2143999999999999</v>
      </c>
      <c r="D5" s="26">
        <f t="shared" si="0"/>
        <v>0.9529172506877418</v>
      </c>
    </row>
    <row r="6" spans="2:8" ht="19.5" thickBot="1" x14ac:dyDescent="0.3">
      <c r="B6" s="21">
        <v>30</v>
      </c>
      <c r="C6" s="22">
        <v>1.1835</v>
      </c>
      <c r="D6" s="26">
        <f t="shared" si="0"/>
        <v>0.94943049489450626</v>
      </c>
    </row>
    <row r="7" spans="2:8" ht="19.5" thickBot="1" x14ac:dyDescent="0.3">
      <c r="B7" s="21">
        <v>40</v>
      </c>
      <c r="C7" s="22">
        <v>1.1765000000000001</v>
      </c>
      <c r="D7" s="26">
        <f t="shared" si="0"/>
        <v>0.94885413803838436</v>
      </c>
    </row>
    <row r="8" spans="2:8" ht="19.5" thickBot="1" x14ac:dyDescent="0.3">
      <c r="B8" s="21">
        <v>50</v>
      </c>
      <c r="C8" s="22">
        <v>1.1632</v>
      </c>
      <c r="D8" s="26">
        <f t="shared" si="0"/>
        <v>0.94875886689084843</v>
      </c>
    </row>
    <row r="9" spans="2:8" ht="19.5" thickBot="1" x14ac:dyDescent="0.3">
      <c r="B9" s="21">
        <v>60</v>
      </c>
      <c r="C9" s="22">
        <v>1.1624000000000001</v>
      </c>
      <c r="D9" s="26">
        <f t="shared" si="0"/>
        <v>0.94874311867608119</v>
      </c>
    </row>
    <row r="10" spans="2:8" ht="19.5" thickBot="1" x14ac:dyDescent="0.3">
      <c r="B10" s="21">
        <v>70</v>
      </c>
      <c r="C10" s="22">
        <v>1.1601999999999999</v>
      </c>
      <c r="D10" s="26">
        <f t="shared" si="0"/>
        <v>0.94874051551368865</v>
      </c>
    </row>
    <row r="11" spans="2:8" ht="19.5" thickBot="1" x14ac:dyDescent="0.3">
      <c r="B11" s="21">
        <v>80</v>
      </c>
      <c r="C11" s="22">
        <v>1.1597999999999999</v>
      </c>
      <c r="D11" s="26">
        <f t="shared" si="0"/>
        <v>0.94874008521383935</v>
      </c>
    </row>
    <row r="12" spans="2:8" ht="19.5" thickBot="1" x14ac:dyDescent="0.3">
      <c r="B12" s="21">
        <v>90</v>
      </c>
      <c r="C12" s="22">
        <v>1.1596</v>
      </c>
      <c r="D12" s="26">
        <f t="shared" si="0"/>
        <v>0.9487400140857527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F15" sqref="F15"/>
    </sheetView>
  </sheetViews>
  <sheetFormatPr defaultRowHeight="15" x14ac:dyDescent="0.25"/>
  <cols>
    <col min="2" max="2" width="10" customWidth="1"/>
    <col min="3" max="3" width="10.5703125" customWidth="1"/>
  </cols>
  <sheetData>
    <row r="2" spans="2:6" ht="15.75" thickBot="1" x14ac:dyDescent="0.3"/>
    <row r="3" spans="2:6" ht="38.25" thickBot="1" x14ac:dyDescent="0.3">
      <c r="B3" s="19" t="s">
        <v>31</v>
      </c>
      <c r="C3" s="20" t="s">
        <v>32</v>
      </c>
    </row>
    <row r="4" spans="2:6" ht="19.5" thickBot="1" x14ac:dyDescent="0.35">
      <c r="B4" s="21">
        <v>0</v>
      </c>
      <c r="C4" s="22">
        <v>0.05</v>
      </c>
      <c r="E4" s="27" t="s">
        <v>36</v>
      </c>
      <c r="F4" s="29">
        <f>AVERAGE(C4:C10)</f>
        <v>0.17142857142857143</v>
      </c>
    </row>
    <row r="5" spans="2:6" ht="19.5" thickBot="1" x14ac:dyDescent="0.35">
      <c r="B5" s="21">
        <v>10</v>
      </c>
      <c r="C5" s="22">
        <v>0.12</v>
      </c>
      <c r="E5" s="27" t="s">
        <v>37</v>
      </c>
    </row>
    <row r="6" spans="2:6" ht="19.5" thickBot="1" x14ac:dyDescent="0.35">
      <c r="B6" s="21">
        <v>20</v>
      </c>
      <c r="C6" s="22">
        <v>0.15</v>
      </c>
      <c r="E6" s="27" t="s">
        <v>38</v>
      </c>
      <c r="F6" s="28">
        <f>SLOPE(C4:C10,B4:B10)</f>
        <v>3.1071428571428574E-3</v>
      </c>
    </row>
    <row r="7" spans="2:6" ht="19.5" thickBot="1" x14ac:dyDescent="0.35">
      <c r="B7" s="21">
        <v>30</v>
      </c>
      <c r="C7" s="22">
        <v>0.18</v>
      </c>
      <c r="E7" s="27" t="s">
        <v>39</v>
      </c>
      <c r="F7" s="28">
        <f>INTERCEPT(C4:C10,B4:B10)</f>
        <v>7.8214285714285708E-2</v>
      </c>
    </row>
    <row r="8" spans="2:6" ht="19.5" thickBot="1" x14ac:dyDescent="0.35">
      <c r="B8" s="21">
        <v>40</v>
      </c>
      <c r="C8" s="22">
        <v>0.22</v>
      </c>
      <c r="E8" s="27" t="s">
        <v>40</v>
      </c>
    </row>
    <row r="9" spans="2:6" ht="19.5" thickBot="1" x14ac:dyDescent="0.3">
      <c r="B9" s="21">
        <v>50</v>
      </c>
      <c r="C9" s="22">
        <v>0.25</v>
      </c>
    </row>
    <row r="10" spans="2:6" ht="19.5" thickBot="1" x14ac:dyDescent="0.3">
      <c r="B10" s="21">
        <v>60</v>
      </c>
      <c r="C10" s="22">
        <v>0.23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H28" sqref="H28"/>
    </sheetView>
  </sheetViews>
  <sheetFormatPr defaultRowHeight="15" x14ac:dyDescent="0.25"/>
  <sheetData>
    <row r="1" spans="2:5" ht="15.75" thickBot="1" x14ac:dyDescent="0.3"/>
    <row r="2" spans="2:5" ht="19.5" thickBot="1" x14ac:dyDescent="0.35">
      <c r="B2" s="33" t="s">
        <v>31</v>
      </c>
      <c r="C2" s="34" t="s">
        <v>50</v>
      </c>
      <c r="E2" s="23"/>
    </row>
    <row r="3" spans="2:5" ht="16.5" thickBot="1" x14ac:dyDescent="0.3">
      <c r="B3" s="35">
        <v>0</v>
      </c>
      <c r="C3" s="36">
        <v>22</v>
      </c>
    </row>
    <row r="4" spans="2:5" ht="16.5" thickBot="1" x14ac:dyDescent="0.3">
      <c r="B4" s="35">
        <v>10</v>
      </c>
      <c r="C4" s="36">
        <v>37</v>
      </c>
    </row>
    <row r="5" spans="2:5" ht="16.5" thickBot="1" x14ac:dyDescent="0.3">
      <c r="B5" s="35">
        <v>20</v>
      </c>
      <c r="C5" s="36">
        <v>54</v>
      </c>
    </row>
    <row r="6" spans="2:5" ht="16.5" thickBot="1" x14ac:dyDescent="0.3">
      <c r="B6" s="35">
        <v>30</v>
      </c>
      <c r="C6" s="36">
        <v>62</v>
      </c>
    </row>
    <row r="7" spans="2:5" ht="16.5" thickBot="1" x14ac:dyDescent="0.3">
      <c r="B7" s="35">
        <v>40</v>
      </c>
      <c r="C7" s="36">
        <v>77</v>
      </c>
    </row>
    <row r="8" spans="2:5" ht="16.5" thickBot="1" x14ac:dyDescent="0.3">
      <c r="B8" s="35">
        <v>50</v>
      </c>
      <c r="C8" s="36">
        <v>98</v>
      </c>
    </row>
    <row r="9" spans="2:5" ht="16.5" thickBot="1" x14ac:dyDescent="0.3">
      <c r="B9" s="35">
        <v>60</v>
      </c>
      <c r="C9" s="36">
        <v>105</v>
      </c>
    </row>
    <row r="10" spans="2:5" ht="16.5" thickBot="1" x14ac:dyDescent="0.3">
      <c r="B10" s="35">
        <v>70</v>
      </c>
      <c r="C10" s="36">
        <v>127</v>
      </c>
    </row>
    <row r="11" spans="2:5" ht="16.5" thickBot="1" x14ac:dyDescent="0.3">
      <c r="B11" s="35">
        <v>80</v>
      </c>
      <c r="C11" s="36">
        <v>146</v>
      </c>
    </row>
    <row r="12" spans="2:5" ht="16.5" thickBot="1" x14ac:dyDescent="0.3">
      <c r="B12" s="35">
        <v>90</v>
      </c>
      <c r="C12" s="36">
        <v>153</v>
      </c>
    </row>
    <row r="13" spans="2:5" ht="16.5" thickBot="1" x14ac:dyDescent="0.3">
      <c r="B13" s="35">
        <v>100</v>
      </c>
      <c r="C13" s="36">
        <v>189</v>
      </c>
    </row>
    <row r="23" spans="6:8" ht="21" x14ac:dyDescent="0.3">
      <c r="F23" s="27" t="s">
        <v>51</v>
      </c>
    </row>
    <row r="25" spans="6:8" ht="21" x14ac:dyDescent="0.3">
      <c r="F25" s="27" t="s">
        <v>53</v>
      </c>
    </row>
    <row r="27" spans="6:8" ht="18.75" x14ac:dyDescent="0.3">
      <c r="G27" s="27" t="s">
        <v>52</v>
      </c>
      <c r="H27" s="27">
        <f>0.0041*105^2+1.164*105+24.671</f>
        <v>192.09350000000001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workbookViewId="0">
      <selection activeCell="W4" sqref="W4"/>
    </sheetView>
  </sheetViews>
  <sheetFormatPr defaultRowHeight="15" x14ac:dyDescent="0.25"/>
  <cols>
    <col min="3" max="4" width="15.140625" bestFit="1" customWidth="1"/>
    <col min="5" max="5" width="13.5703125" customWidth="1"/>
  </cols>
  <sheetData>
    <row r="1" spans="2:8" ht="15.75" thickBot="1" x14ac:dyDescent="0.3"/>
    <row r="2" spans="2:8" ht="22.5" thickBot="1" x14ac:dyDescent="0.4">
      <c r="B2" s="19" t="s">
        <v>41</v>
      </c>
      <c r="C2" s="20" t="s">
        <v>42</v>
      </c>
      <c r="D2" s="20" t="s">
        <v>43</v>
      </c>
      <c r="E2" s="20" t="s">
        <v>44</v>
      </c>
      <c r="H2" s="23" t="s">
        <v>45</v>
      </c>
    </row>
    <row r="3" spans="2:8" ht="22.5" thickBot="1" x14ac:dyDescent="0.4">
      <c r="B3" s="30">
        <v>0.1</v>
      </c>
      <c r="C3" s="26">
        <f>6.5*10^5*B3^1.2</f>
        <v>41012.227391212575</v>
      </c>
      <c r="D3" s="26">
        <f>8.41*B3^(-5)</f>
        <v>840999.99999999953</v>
      </c>
      <c r="E3" s="26">
        <f>C3+D3</f>
        <v>882012.22739121213</v>
      </c>
      <c r="H3" s="23" t="s">
        <v>46</v>
      </c>
    </row>
    <row r="4" spans="2:8" ht="19.5" thickBot="1" x14ac:dyDescent="0.3">
      <c r="B4" s="30">
        <v>0.12</v>
      </c>
      <c r="C4" s="26">
        <f t="shared" ref="C4:C23" si="0">6.5*10^5*B4^1.2</f>
        <v>51042.372415416517</v>
      </c>
      <c r="D4" s="26">
        <f t="shared" ref="D4:D23" si="1">8.41*B4^(-5)</f>
        <v>337979.03806584363</v>
      </c>
      <c r="E4" s="26">
        <f t="shared" ref="E4:E23" si="2">C4+D4</f>
        <v>389021.41048126016</v>
      </c>
    </row>
    <row r="5" spans="2:8" ht="19.5" thickBot="1" x14ac:dyDescent="0.3">
      <c r="B5" s="30">
        <v>0.14000000000000001</v>
      </c>
      <c r="C5" s="26">
        <f t="shared" si="0"/>
        <v>61413.945528931581</v>
      </c>
      <c r="D5" s="26">
        <f t="shared" si="1"/>
        <v>156370.85738085315</v>
      </c>
      <c r="E5" s="26">
        <f t="shared" si="2"/>
        <v>217784.80290978472</v>
      </c>
    </row>
    <row r="6" spans="2:8" ht="19.5" thickBot="1" x14ac:dyDescent="0.3">
      <c r="B6" s="30">
        <v>0.16</v>
      </c>
      <c r="C6" s="26">
        <f t="shared" si="0"/>
        <v>72087.063688135211</v>
      </c>
      <c r="D6" s="26">
        <f t="shared" si="1"/>
        <v>80204.010009765625</v>
      </c>
      <c r="E6" s="26">
        <f t="shared" si="2"/>
        <v>152291.07369790084</v>
      </c>
    </row>
    <row r="7" spans="2:8" ht="19.5" thickBot="1" x14ac:dyDescent="0.3">
      <c r="B7" s="30">
        <v>0.18</v>
      </c>
      <c r="C7" s="26">
        <f t="shared" si="0"/>
        <v>83031.018029218947</v>
      </c>
      <c r="D7" s="26">
        <f t="shared" si="1"/>
        <v>44507.527646530849</v>
      </c>
      <c r="E7" s="26">
        <f t="shared" si="2"/>
        <v>127538.5456757498</v>
      </c>
    </row>
    <row r="8" spans="2:8" ht="19.5" thickBot="1" x14ac:dyDescent="0.3">
      <c r="B8" s="31">
        <v>0.2</v>
      </c>
      <c r="C8" s="26">
        <f t="shared" si="0"/>
        <v>94221.356278100444</v>
      </c>
      <c r="D8" s="26">
        <f t="shared" si="1"/>
        <v>26281.249999999985</v>
      </c>
      <c r="E8" s="32">
        <f t="shared" si="2"/>
        <v>120502.60627810043</v>
      </c>
    </row>
    <row r="9" spans="2:8" ht="19.5" thickBot="1" x14ac:dyDescent="0.3">
      <c r="B9" s="30">
        <v>0.22</v>
      </c>
      <c r="C9" s="26">
        <f t="shared" si="0"/>
        <v>105638.098106783</v>
      </c>
      <c r="D9" s="26">
        <f t="shared" si="1"/>
        <v>16318.588521648422</v>
      </c>
      <c r="E9" s="26">
        <f t="shared" si="2"/>
        <v>121956.68662843142</v>
      </c>
      <c r="F9" t="s">
        <v>49</v>
      </c>
    </row>
    <row r="10" spans="2:8" ht="19.5" thickBot="1" x14ac:dyDescent="0.3">
      <c r="B10" s="30">
        <v>0.24</v>
      </c>
      <c r="C10" s="26">
        <f t="shared" si="0"/>
        <v>117264.57845746996</v>
      </c>
      <c r="D10" s="26">
        <f t="shared" si="1"/>
        <v>10561.844939557614</v>
      </c>
      <c r="E10" s="26">
        <f t="shared" si="2"/>
        <v>127826.42339702758</v>
      </c>
    </row>
    <row r="11" spans="2:8" ht="19.5" thickBot="1" x14ac:dyDescent="0.3">
      <c r="B11" s="30">
        <v>0.26</v>
      </c>
      <c r="C11" s="26">
        <f t="shared" si="0"/>
        <v>129086.66304224994</v>
      </c>
      <c r="D11" s="26">
        <f t="shared" si="1"/>
        <v>7078.3047350744537</v>
      </c>
      <c r="E11" s="26">
        <f t="shared" si="2"/>
        <v>136164.9677773244</v>
      </c>
    </row>
    <row r="12" spans="2:8" ht="19.5" thickBot="1" x14ac:dyDescent="0.3">
      <c r="B12" s="30">
        <v>0.28000000000000003</v>
      </c>
      <c r="C12" s="26">
        <f t="shared" si="0"/>
        <v>141092.19640592241</v>
      </c>
      <c r="D12" s="26">
        <f t="shared" si="1"/>
        <v>4886.589293151661</v>
      </c>
      <c r="E12" s="26">
        <f t="shared" si="2"/>
        <v>145978.78569907407</v>
      </c>
    </row>
    <row r="13" spans="2:8" ht="19.5" thickBot="1" x14ac:dyDescent="0.3">
      <c r="B13" s="30">
        <v>0.3</v>
      </c>
      <c r="C13" s="26">
        <f t="shared" si="0"/>
        <v>153270.60169134144</v>
      </c>
      <c r="D13" s="26">
        <f t="shared" si="1"/>
        <v>3460.9053497942386</v>
      </c>
      <c r="E13" s="26">
        <f t="shared" si="2"/>
        <v>156731.50704113569</v>
      </c>
    </row>
    <row r="14" spans="2:8" ht="19.5" thickBot="1" x14ac:dyDescent="0.3">
      <c r="B14" s="30">
        <v>0.32</v>
      </c>
      <c r="C14" s="26">
        <f t="shared" si="0"/>
        <v>165612.5829502549</v>
      </c>
      <c r="D14" s="26">
        <f t="shared" si="1"/>
        <v>2506.3753128051758</v>
      </c>
      <c r="E14" s="26">
        <f t="shared" si="2"/>
        <v>168118.95826306008</v>
      </c>
    </row>
    <row r="15" spans="2:8" ht="19.5" thickBot="1" x14ac:dyDescent="0.3">
      <c r="B15" s="30">
        <v>0.34</v>
      </c>
      <c r="C15" s="26">
        <f t="shared" si="0"/>
        <v>178109.89888567672</v>
      </c>
      <c r="D15" s="26">
        <f t="shared" si="1"/>
        <v>1850.9786548927102</v>
      </c>
      <c r="E15" s="26">
        <f t="shared" si="2"/>
        <v>179960.87754056943</v>
      </c>
    </row>
    <row r="16" spans="2:8" ht="19.5" thickBot="1" x14ac:dyDescent="0.3">
      <c r="B16" s="30">
        <v>0.36</v>
      </c>
      <c r="C16" s="26">
        <f t="shared" si="0"/>
        <v>190755.1876477859</v>
      </c>
      <c r="D16" s="26">
        <f t="shared" si="1"/>
        <v>1390.860238954089</v>
      </c>
      <c r="E16" s="26">
        <f t="shared" si="2"/>
        <v>192146.04788673998</v>
      </c>
    </row>
    <row r="17" spans="2:7" ht="19.5" thickBot="1" x14ac:dyDescent="0.3">
      <c r="B17" s="30">
        <v>0.38</v>
      </c>
      <c r="C17" s="26">
        <f t="shared" si="0"/>
        <v>203541.82893965312</v>
      </c>
      <c r="D17" s="26">
        <f t="shared" si="1"/>
        <v>1061.3973835456497</v>
      </c>
      <c r="E17" s="26">
        <f t="shared" si="2"/>
        <v>204603.22632319876</v>
      </c>
    </row>
    <row r="18" spans="2:7" ht="19.5" thickBot="1" x14ac:dyDescent="0.3">
      <c r="B18" s="30">
        <v>0.4</v>
      </c>
      <c r="C18" s="26">
        <f t="shared" si="0"/>
        <v>216463.83392448703</v>
      </c>
      <c r="D18" s="26">
        <f t="shared" si="1"/>
        <v>821.28906249999955</v>
      </c>
      <c r="E18" s="26">
        <f t="shared" si="2"/>
        <v>217285.12298698703</v>
      </c>
    </row>
    <row r="19" spans="2:7" ht="19.5" thickBot="1" x14ac:dyDescent="0.3">
      <c r="B19" s="30">
        <v>0.42</v>
      </c>
      <c r="C19" s="26">
        <f t="shared" si="0"/>
        <v>229515.75620775635</v>
      </c>
      <c r="D19" s="26">
        <f t="shared" si="1"/>
        <v>643.50147070309981</v>
      </c>
      <c r="E19" s="26">
        <f t="shared" si="2"/>
        <v>230159.25767845946</v>
      </c>
    </row>
    <row r="20" spans="2:7" ht="19.5" thickBot="1" x14ac:dyDescent="0.3">
      <c r="B20" s="30">
        <v>0.44</v>
      </c>
      <c r="C20" s="26">
        <f t="shared" si="0"/>
        <v>242692.61904055407</v>
      </c>
      <c r="D20" s="26">
        <f t="shared" si="1"/>
        <v>509.95589130151319</v>
      </c>
      <c r="E20" s="26">
        <f t="shared" si="2"/>
        <v>243202.57493185558</v>
      </c>
    </row>
    <row r="21" spans="2:7" ht="19.5" thickBot="1" x14ac:dyDescent="0.3">
      <c r="B21" s="30">
        <v>0.46</v>
      </c>
      <c r="C21" s="26">
        <f t="shared" si="0"/>
        <v>255989.85517991497</v>
      </c>
      <c r="D21" s="26">
        <f t="shared" si="1"/>
        <v>408.32581482994294</v>
      </c>
      <c r="E21" s="26">
        <f t="shared" si="2"/>
        <v>256398.18099474491</v>
      </c>
    </row>
    <row r="22" spans="2:7" ht="19.5" thickBot="1" x14ac:dyDescent="0.35">
      <c r="B22" s="30">
        <v>0.48</v>
      </c>
      <c r="C22" s="26">
        <f t="shared" si="0"/>
        <v>269403.25674703298</v>
      </c>
      <c r="D22" s="26">
        <f t="shared" si="1"/>
        <v>330.05765436117542</v>
      </c>
      <c r="E22" s="26">
        <f t="shared" si="2"/>
        <v>269733.31440139416</v>
      </c>
      <c r="G22" s="27" t="s">
        <v>47</v>
      </c>
    </row>
    <row r="23" spans="2:7" ht="19.5" thickBot="1" x14ac:dyDescent="0.35">
      <c r="B23" s="30">
        <v>0.5</v>
      </c>
      <c r="C23" s="26">
        <f t="shared" si="0"/>
        <v>282928.93307124032</v>
      </c>
      <c r="D23" s="26">
        <f t="shared" si="1"/>
        <v>269.12</v>
      </c>
      <c r="E23" s="26">
        <f t="shared" si="2"/>
        <v>283198.05307124031</v>
      </c>
      <c r="G23" s="27" t="s">
        <v>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Παράδειγμα 1</vt:lpstr>
      <vt:lpstr>Παράδειγμα 2</vt:lpstr>
      <vt:lpstr>Παράδειγμα 3</vt:lpstr>
      <vt:lpstr>Παράδειγμα 4</vt:lpstr>
      <vt:lpstr>Παράδειγμα 5</vt:lpstr>
      <vt:lpstr>Παράδειγμα 6</vt:lpstr>
      <vt:lpstr>Παράδειγμα 7</vt:lpstr>
      <vt:lpstr>'Παράδειγμα 5'!OLE_LINK1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30697</dc:creator>
  <cp:lastModifiedBy>user</cp:lastModifiedBy>
  <dcterms:created xsi:type="dcterms:W3CDTF">2021-12-06T12:13:15Z</dcterms:created>
  <dcterms:modified xsi:type="dcterms:W3CDTF">2023-11-30T08:56:39Z</dcterms:modified>
</cp:coreProperties>
</file>