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user\Documents\Ergastirio_Pliroforikis\Διαλεξεις\"/>
    </mc:Choice>
  </mc:AlternateContent>
  <bookViews>
    <workbookView xWindow="0" yWindow="0" windowWidth="28800" windowHeight="12300" activeTab="7"/>
  </bookViews>
  <sheets>
    <sheet name="Παράδειγμα 1" sheetId="1" r:id="rId1"/>
    <sheet name="Παράδειγμα 2" sheetId="8" r:id="rId2"/>
    <sheet name="Παράδειγμα 3" sheetId="2" r:id="rId3"/>
    <sheet name="Παράδειγμα 4" sheetId="9" r:id="rId4"/>
    <sheet name="Παράδειγμα 5" sheetId="3" r:id="rId5"/>
    <sheet name="Παράδειγμα 6" sheetId="4" r:id="rId6"/>
    <sheet name="Παράδειγμα 7" sheetId="5" r:id="rId7"/>
    <sheet name="Παράδειγμα 8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6" l="1"/>
  <c r="H4" i="6" s="1"/>
  <c r="G5" i="6"/>
  <c r="H5" i="6" s="1"/>
  <c r="G6" i="6"/>
  <c r="H6" i="6" s="1"/>
  <c r="G7" i="6"/>
  <c r="G8" i="6"/>
  <c r="G9" i="6"/>
  <c r="G10" i="6"/>
  <c r="G11" i="6"/>
  <c r="G12" i="6"/>
  <c r="H12" i="6" s="1"/>
  <c r="G3" i="6"/>
  <c r="H3" i="6" s="1"/>
  <c r="F4" i="5"/>
  <c r="F5" i="5"/>
  <c r="F6" i="5"/>
  <c r="F7" i="5"/>
  <c r="F8" i="5"/>
  <c r="F9" i="5"/>
  <c r="F10" i="5"/>
  <c r="F11" i="5"/>
  <c r="F12" i="5"/>
  <c r="F3" i="5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3" i="4"/>
  <c r="I5" i="9"/>
  <c r="H5" i="9"/>
  <c r="G9" i="1"/>
  <c r="J4" i="1"/>
  <c r="J3" i="1"/>
  <c r="G5" i="1"/>
  <c r="G4" i="1"/>
  <c r="G3" i="1"/>
  <c r="L8" i="8"/>
  <c r="L7" i="8"/>
  <c r="H4" i="3"/>
  <c r="H5" i="3"/>
  <c r="H6" i="3"/>
  <c r="H7" i="3"/>
  <c r="H3" i="3"/>
  <c r="G4" i="3"/>
  <c r="G5" i="3"/>
  <c r="G6" i="3"/>
  <c r="G7" i="3"/>
  <c r="G3" i="3"/>
  <c r="D5" i="9"/>
  <c r="D6" i="9"/>
  <c r="D7" i="9"/>
  <c r="D8" i="9"/>
  <c r="D9" i="9"/>
  <c r="D10" i="9"/>
  <c r="D11" i="9"/>
  <c r="D12" i="9"/>
  <c r="D13" i="9"/>
  <c r="D4" i="9"/>
  <c r="H3" i="9"/>
  <c r="K8" i="8"/>
  <c r="K7" i="8"/>
  <c r="K6" i="8"/>
  <c r="K5" i="8"/>
  <c r="C12" i="8"/>
  <c r="D12" i="8"/>
  <c r="E12" i="8"/>
  <c r="B12" i="8"/>
  <c r="C11" i="8"/>
  <c r="D11" i="8"/>
  <c r="E11" i="8"/>
  <c r="B11" i="8"/>
  <c r="H3" i="8"/>
  <c r="H4" i="8"/>
  <c r="H5" i="8"/>
  <c r="H6" i="8"/>
  <c r="H7" i="8"/>
  <c r="H8" i="8"/>
  <c r="H9" i="8"/>
  <c r="H2" i="8"/>
  <c r="G3" i="8"/>
  <c r="G4" i="8"/>
  <c r="G5" i="8"/>
  <c r="G6" i="8"/>
  <c r="G7" i="8"/>
  <c r="G8" i="8"/>
  <c r="G9" i="8"/>
  <c r="G2" i="8"/>
  <c r="K4" i="8"/>
  <c r="K3" i="8"/>
  <c r="H7" i="6"/>
  <c r="H8" i="6"/>
  <c r="H9" i="6"/>
  <c r="H10" i="6"/>
  <c r="H11" i="6"/>
  <c r="E4" i="5"/>
  <c r="E5" i="5"/>
  <c r="E6" i="5"/>
  <c r="E7" i="5"/>
  <c r="E8" i="5"/>
  <c r="E9" i="5"/>
  <c r="E10" i="5"/>
  <c r="E11" i="5"/>
  <c r="E12" i="5"/>
  <c r="E3" i="5"/>
  <c r="H19" i="4"/>
  <c r="I19" i="4"/>
  <c r="D4" i="4"/>
  <c r="F4" i="4"/>
  <c r="H4" i="4"/>
  <c r="I4" i="4"/>
  <c r="D5" i="4"/>
  <c r="D6" i="4"/>
  <c r="F6" i="4"/>
  <c r="H6" i="4"/>
  <c r="I6" i="4"/>
  <c r="D7" i="4"/>
  <c r="F7" i="4"/>
  <c r="H7" i="4"/>
  <c r="I7" i="4"/>
  <c r="D8" i="4"/>
  <c r="D9" i="4"/>
  <c r="D12" i="4"/>
  <c r="F12" i="4"/>
  <c r="H12" i="4"/>
  <c r="I12" i="4"/>
  <c r="D13" i="4"/>
  <c r="F13" i="4"/>
  <c r="H13" i="4"/>
  <c r="I13" i="4"/>
  <c r="D14" i="4"/>
  <c r="D15" i="4"/>
  <c r="F15" i="4"/>
  <c r="H15" i="4"/>
  <c r="I15" i="4"/>
  <c r="D16" i="4"/>
  <c r="D17" i="4"/>
  <c r="F17" i="4"/>
  <c r="H17" i="4"/>
  <c r="I17" i="4"/>
  <c r="D18" i="4"/>
  <c r="F18" i="4"/>
  <c r="H18" i="4"/>
  <c r="I18" i="4"/>
  <c r="D19" i="4"/>
  <c r="D20" i="4"/>
  <c r="D21" i="4"/>
  <c r="F21" i="4"/>
  <c r="H21" i="4"/>
  <c r="I21" i="4"/>
  <c r="D22" i="4"/>
  <c r="D3" i="4"/>
  <c r="F3" i="4"/>
  <c r="H3" i="4"/>
  <c r="I3" i="4"/>
  <c r="F5" i="4"/>
  <c r="H5" i="4"/>
  <c r="I5" i="4"/>
  <c r="F8" i="4"/>
  <c r="H8" i="4"/>
  <c r="I8" i="4"/>
  <c r="F9" i="4"/>
  <c r="H9" i="4"/>
  <c r="I9" i="4"/>
  <c r="F10" i="4"/>
  <c r="H10" i="4"/>
  <c r="I10" i="4"/>
  <c r="F11" i="4"/>
  <c r="H11" i="4"/>
  <c r="I11" i="4"/>
  <c r="F14" i="4"/>
  <c r="H14" i="4"/>
  <c r="I14" i="4"/>
  <c r="F16" i="4"/>
  <c r="H16" i="4"/>
  <c r="I16" i="4"/>
  <c r="F19" i="4"/>
  <c r="F20" i="4"/>
  <c r="H20" i="4"/>
  <c r="I20" i="4"/>
  <c r="F22" i="4"/>
  <c r="H22" i="4"/>
  <c r="I22" i="4"/>
  <c r="F4" i="3"/>
  <c r="F5" i="3"/>
  <c r="F6" i="3"/>
  <c r="F7" i="3"/>
  <c r="F3" i="3"/>
  <c r="F5" i="2"/>
  <c r="F4" i="2"/>
  <c r="F3" i="2"/>
</calcChain>
</file>

<file path=xl/sharedStrings.xml><?xml version="1.0" encoding="utf-8"?>
<sst xmlns="http://schemas.openxmlformats.org/spreadsheetml/2006/main" count="148" uniqueCount="86">
  <si>
    <t>Α</t>
  </si>
  <si>
    <t>Γ</t>
  </si>
  <si>
    <t xml:space="preserve">Μέσος Όρος Ηλικίας </t>
  </si>
  <si>
    <t>Μεγαλύτερη Ηλικία</t>
  </si>
  <si>
    <t>Μικρότερη Ηλικία</t>
  </si>
  <si>
    <t>Άνδρες</t>
  </si>
  <si>
    <t>Γυναίκες</t>
  </si>
  <si>
    <t>t (min)</t>
  </si>
  <si>
    <t>C (mg/L)</t>
  </si>
  <si>
    <t>Slope</t>
  </si>
  <si>
    <t>Intercept</t>
  </si>
  <si>
    <t>Πωλητής</t>
  </si>
  <si>
    <t>Πωλήτής 1</t>
  </si>
  <si>
    <t>Πωλήτής 2</t>
  </si>
  <si>
    <t>Πωλήτής 3</t>
  </si>
  <si>
    <t>Πωλήτής 4</t>
  </si>
  <si>
    <t>Πωλήτής 5</t>
  </si>
  <si>
    <t>ΜΟ Πωλήσεων</t>
  </si>
  <si>
    <t>Bonus</t>
  </si>
  <si>
    <t>Συντελεστής Bonus %</t>
  </si>
  <si>
    <t xml:space="preserve">AM </t>
  </si>
  <si>
    <t>Report 1</t>
  </si>
  <si>
    <t>Report 2</t>
  </si>
  <si>
    <t>Report 3</t>
  </si>
  <si>
    <t>Report 4</t>
  </si>
  <si>
    <t>Βαθμός εργαστηρίου</t>
  </si>
  <si>
    <t>Γραπτά</t>
  </si>
  <si>
    <t>Βαθμός</t>
  </si>
  <si>
    <t>Τελικός</t>
  </si>
  <si>
    <t>Αποτέλεσμα</t>
  </si>
  <si>
    <t>Σπουδαστής 1</t>
  </si>
  <si>
    <t>Σπουδαστής 2</t>
  </si>
  <si>
    <t>Σπουδαστής 3</t>
  </si>
  <si>
    <t>Σπουδαστής 4</t>
  </si>
  <si>
    <t>Σπουδαστής 5</t>
  </si>
  <si>
    <t>Σπουδαστής 6</t>
  </si>
  <si>
    <t>Σπουδαστής 7</t>
  </si>
  <si>
    <t>Σπουδαστής 8</t>
  </si>
  <si>
    <t>Σπουδαστής 9</t>
  </si>
  <si>
    <t>Σπουδαστής 10</t>
  </si>
  <si>
    <t>Test1</t>
  </si>
  <si>
    <t>Test2</t>
  </si>
  <si>
    <t>Final Result</t>
  </si>
  <si>
    <t>Εργασία 1</t>
  </si>
  <si>
    <t>Εργασία 2</t>
  </si>
  <si>
    <t>Εργασία 3</t>
  </si>
  <si>
    <t>ναι</t>
  </si>
  <si>
    <t>όχι</t>
  </si>
  <si>
    <t>Πλήθος</t>
  </si>
  <si>
    <t>Πλήθος θετικών</t>
  </si>
  <si>
    <t>MO</t>
  </si>
  <si>
    <t>Ημέρα</t>
  </si>
  <si>
    <t>Ημέρα 1</t>
  </si>
  <si>
    <t>Ημέρα 2</t>
  </si>
  <si>
    <t>Ημέρα 3</t>
  </si>
  <si>
    <t>Ημέρα 4</t>
  </si>
  <si>
    <t>Ημέρα 5</t>
  </si>
  <si>
    <t>Ημέρα 6</t>
  </si>
  <si>
    <t>Ημέρα 7</t>
  </si>
  <si>
    <t>Ημέρα 8</t>
  </si>
  <si>
    <t>Ημέρα 9</t>
  </si>
  <si>
    <t>Ημέρα 10</t>
  </si>
  <si>
    <t>Logical Result</t>
  </si>
  <si>
    <t>Ηλικία κτήσης διπλώματος οδήγησης</t>
  </si>
  <si>
    <t>Φύλο</t>
  </si>
  <si>
    <t>Μέγιστο</t>
  </si>
  <si>
    <t>Ελάχιστο</t>
  </si>
  <si>
    <t>Ηλικίες μικρότερες των 20</t>
  </si>
  <si>
    <t>MO θετικών</t>
  </si>
  <si>
    <r>
      <t>C</t>
    </r>
    <r>
      <rPr>
        <b/>
        <vertAlign val="subscript"/>
        <sz val="14"/>
        <rFont val="Calibri"/>
        <family val="2"/>
        <scheme val="minor"/>
      </rPr>
      <t>μέση</t>
    </r>
  </si>
  <si>
    <t>Επομένως C=0,0311t+11,98</t>
  </si>
  <si>
    <r>
      <t xml:space="preserve">T </t>
    </r>
    <r>
      <rPr>
        <b/>
        <vertAlign val="superscript"/>
        <sz val="14"/>
        <rFont val="Calibri"/>
        <family val="2"/>
        <scheme val="minor"/>
      </rPr>
      <t>oC</t>
    </r>
  </si>
  <si>
    <t>Μέση Θερμοκρασία</t>
  </si>
  <si>
    <t>Τυπική απόκλιση s</t>
  </si>
  <si>
    <r>
      <t xml:space="preserve"> (T-T</t>
    </r>
    <r>
      <rPr>
        <b/>
        <vertAlign val="subscript"/>
        <sz val="14"/>
        <rFont val="Calibri"/>
        <family val="2"/>
        <scheme val="minor"/>
      </rPr>
      <t>μεσο</t>
    </r>
    <r>
      <rPr>
        <b/>
        <sz val="14"/>
        <rFont val="Calibri"/>
        <family val="2"/>
        <scheme val="minor"/>
      </rPr>
      <t>)</t>
    </r>
    <r>
      <rPr>
        <b/>
        <vertAlign val="superscript"/>
        <sz val="14"/>
        <rFont val="Calibri"/>
        <family val="2"/>
        <scheme val="minor"/>
      </rPr>
      <t>2</t>
    </r>
  </si>
  <si>
    <t>Σπουδαστής 11</t>
  </si>
  <si>
    <t>Σπουδαστής 12</t>
  </si>
  <si>
    <t>Σπουδαστής 13</t>
  </si>
  <si>
    <t>Σπουδαστής 14</t>
  </si>
  <si>
    <t>Σπουδαστής 15</t>
  </si>
  <si>
    <t>Σπουδαστής 16</t>
  </si>
  <si>
    <t>Σπουδαστής 17</t>
  </si>
  <si>
    <t>Σπουδαστής 18</t>
  </si>
  <si>
    <t>Σπουδαστής 19</t>
  </si>
  <si>
    <t>Σπουδαστής 20</t>
  </si>
  <si>
    <t xml:space="preserve">Δικαίωμα Συμμετοχής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</si>
</sst>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"/>
  </numFmts>
  <fonts count="17" x14ac:knownFonts="1">
    <font>
      <sz val="10"/>
      <name val="Arial"/>
      <charset val="161"/>
    </font>
    <font>
      <b/>
      <sz val="10"/>
      <name val="Arial"/>
      <family val="2"/>
      <charset val="161"/>
    </font>
    <font>
      <sz val="8"/>
      <name val="Arial"/>
      <family val="2"/>
    </font>
    <font>
      <sz val="14"/>
      <color theme="1"/>
      <name val="Calibri"/>
      <family val="2"/>
      <charset val="161"/>
      <scheme val="minor"/>
    </font>
    <font>
      <b/>
      <sz val="14"/>
      <name val="Times New Roman"/>
      <family val="1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0070C0"/>
      <name val="Calibri"/>
      <family val="2"/>
    </font>
    <font>
      <sz val="14"/>
      <color rgb="FF0070C0"/>
      <name val="Calibri"/>
      <family val="2"/>
      <scheme val="minor"/>
    </font>
    <font>
      <b/>
      <vertAlign val="subscript"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4"/>
      <name val="Calibri"/>
      <family val="2"/>
      <charset val="161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3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0" fontId="0" fillId="0" borderId="0" xfId="0" applyNumberFormat="1" applyBorder="1"/>
    <xf numFmtId="1" fontId="0" fillId="0" borderId="0" xfId="0" applyNumberFormat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8" fillId="0" borderId="1" xfId="0" applyFont="1" applyBorder="1"/>
    <xf numFmtId="1" fontId="8" fillId="0" borderId="1" xfId="0" applyNumberFormat="1" applyFont="1" applyBorder="1" applyAlignment="1"/>
    <xf numFmtId="0" fontId="8" fillId="0" borderId="1" xfId="0" applyFont="1" applyBorder="1" applyAlignment="1"/>
    <xf numFmtId="0" fontId="9" fillId="0" borderId="1" xfId="0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" fontId="9" fillId="0" borderId="1" xfId="0" applyNumberFormat="1" applyFont="1" applyBorder="1"/>
    <xf numFmtId="0" fontId="6" fillId="0" borderId="0" xfId="0" applyFont="1"/>
    <xf numFmtId="165" fontId="9" fillId="0" borderId="1" xfId="0" applyNumberFormat="1" applyFont="1" applyBorder="1"/>
    <xf numFmtId="10" fontId="9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/>
    <xf numFmtId="0" fontId="6" fillId="0" borderId="1" xfId="0" applyFont="1" applyBorder="1" applyAlignment="1"/>
    <xf numFmtId="0" fontId="15" fillId="0" borderId="6" xfId="0" applyFont="1" applyBorder="1" applyAlignment="1">
      <alignment wrapText="1"/>
    </xf>
    <xf numFmtId="0" fontId="16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E16" sqref="E16"/>
    </sheetView>
  </sheetViews>
  <sheetFormatPr defaultRowHeight="12.75" x14ac:dyDescent="0.2"/>
  <cols>
    <col min="2" max="2" width="22.7109375" customWidth="1"/>
    <col min="3" max="3" width="18.140625" customWidth="1"/>
    <col min="6" max="6" width="16.28515625" customWidth="1"/>
    <col min="7" max="7" width="10.140625" customWidth="1"/>
    <col min="8" max="8" width="9.140625" style="1" customWidth="1"/>
    <col min="9" max="9" width="10.42578125" bestFit="1" customWidth="1"/>
  </cols>
  <sheetData>
    <row r="1" spans="2:10" ht="13.5" thickBot="1" x14ac:dyDescent="0.25"/>
    <row r="2" spans="2:10" ht="57" thickBot="1" x14ac:dyDescent="0.25">
      <c r="B2" s="7" t="s">
        <v>63</v>
      </c>
      <c r="C2" s="8" t="s">
        <v>64</v>
      </c>
    </row>
    <row r="3" spans="2:10" ht="19.5" thickBot="1" x14ac:dyDescent="0.35">
      <c r="B3" s="9">
        <v>22</v>
      </c>
      <c r="C3" s="10" t="s">
        <v>0</v>
      </c>
      <c r="E3" s="35" t="s">
        <v>2</v>
      </c>
      <c r="F3" s="35"/>
      <c r="G3" s="15">
        <f>AVERAGE(B3:B14)</f>
        <v>22.416666666666668</v>
      </c>
      <c r="I3" s="11" t="s">
        <v>5</v>
      </c>
      <c r="J3" s="17">
        <f>COUNTIF(C3:C14,"Α")</f>
        <v>5</v>
      </c>
    </row>
    <row r="4" spans="2:10" ht="19.5" thickBot="1" x14ac:dyDescent="0.35">
      <c r="B4" s="9">
        <v>18</v>
      </c>
      <c r="C4" s="10" t="s">
        <v>0</v>
      </c>
      <c r="E4" s="35" t="s">
        <v>3</v>
      </c>
      <c r="F4" s="35"/>
      <c r="G4" s="16">
        <f>MAX(B3:B14)</f>
        <v>32</v>
      </c>
      <c r="I4" s="11" t="s">
        <v>6</v>
      </c>
      <c r="J4" s="17">
        <f>COUNTIF(C3:C14,"Γ")</f>
        <v>7</v>
      </c>
    </row>
    <row r="5" spans="2:10" ht="19.5" thickBot="1" x14ac:dyDescent="0.35">
      <c r="B5" s="9">
        <v>21</v>
      </c>
      <c r="C5" s="10" t="s">
        <v>1</v>
      </c>
      <c r="E5" s="35" t="s">
        <v>4</v>
      </c>
      <c r="F5" s="35"/>
      <c r="G5" s="16">
        <f>MIN(B3:B14)</f>
        <v>17</v>
      </c>
    </row>
    <row r="6" spans="2:10" ht="19.5" thickBot="1" x14ac:dyDescent="0.25">
      <c r="B6" s="9">
        <v>25</v>
      </c>
      <c r="C6" s="10" t="s">
        <v>1</v>
      </c>
    </row>
    <row r="7" spans="2:10" ht="19.5" thickBot="1" x14ac:dyDescent="0.25">
      <c r="B7" s="9">
        <v>32</v>
      </c>
      <c r="C7" s="10" t="s">
        <v>1</v>
      </c>
    </row>
    <row r="8" spans="2:10" ht="19.5" thickBot="1" x14ac:dyDescent="0.35">
      <c r="B8" s="9">
        <v>21</v>
      </c>
      <c r="C8" s="10" t="s">
        <v>1</v>
      </c>
      <c r="G8" s="36" t="s">
        <v>67</v>
      </c>
      <c r="H8" s="36"/>
      <c r="I8" s="36"/>
    </row>
    <row r="9" spans="2:10" ht="19.5" thickBot="1" x14ac:dyDescent="0.35">
      <c r="B9" s="9">
        <v>19</v>
      </c>
      <c r="C9" s="10" t="s">
        <v>1</v>
      </c>
      <c r="G9" s="32">
        <f>COUNTIF(B3:B14,"&lt;20")</f>
        <v>4</v>
      </c>
      <c r="H9" s="33"/>
      <c r="I9" s="34"/>
    </row>
    <row r="10" spans="2:10" ht="19.5" thickBot="1" x14ac:dyDescent="0.25">
      <c r="B10" s="9">
        <v>17</v>
      </c>
      <c r="C10" s="10" t="s">
        <v>0</v>
      </c>
    </row>
    <row r="11" spans="2:10" ht="19.5" thickBot="1" x14ac:dyDescent="0.25">
      <c r="B11" s="9">
        <v>25</v>
      </c>
      <c r="C11" s="10" t="s">
        <v>0</v>
      </c>
    </row>
    <row r="12" spans="2:10" ht="19.5" thickBot="1" x14ac:dyDescent="0.25">
      <c r="B12" s="9">
        <v>18</v>
      </c>
      <c r="C12" s="10" t="s">
        <v>1</v>
      </c>
    </row>
    <row r="13" spans="2:10" ht="19.5" thickBot="1" x14ac:dyDescent="0.25">
      <c r="B13" s="9">
        <v>26</v>
      </c>
      <c r="C13" s="10" t="s">
        <v>1</v>
      </c>
    </row>
    <row r="14" spans="2:10" ht="19.5" thickBot="1" x14ac:dyDescent="0.25">
      <c r="B14" s="9">
        <v>25</v>
      </c>
      <c r="C14" s="10" t="s">
        <v>0</v>
      </c>
    </row>
  </sheetData>
  <mergeCells count="5">
    <mergeCell ref="G9:I9"/>
    <mergeCell ref="E3:F3"/>
    <mergeCell ref="E4:F4"/>
    <mergeCell ref="E5:F5"/>
    <mergeCell ref="G8:I8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M11" sqref="M11"/>
    </sheetView>
  </sheetViews>
  <sheetFormatPr defaultRowHeight="12.75" x14ac:dyDescent="0.2"/>
  <cols>
    <col min="1" max="1" width="13.7109375" bestFit="1" customWidth="1"/>
    <col min="7" max="7" width="9.7109375" bestFit="1" customWidth="1"/>
    <col min="8" max="8" width="10.28515625" bestFit="1" customWidth="1"/>
    <col min="10" max="10" width="13.7109375" bestFit="1" customWidth="1"/>
  </cols>
  <sheetData>
    <row r="1" spans="1:12" ht="18.75" x14ac:dyDescent="0.3">
      <c r="G1" s="13" t="s">
        <v>65</v>
      </c>
      <c r="H1" s="13" t="s">
        <v>66</v>
      </c>
    </row>
    <row r="2" spans="1:12" ht="18.75" x14ac:dyDescent="0.3">
      <c r="B2" s="2">
        <v>5</v>
      </c>
      <c r="C2" s="2">
        <v>-6</v>
      </c>
      <c r="D2" s="2">
        <v>8</v>
      </c>
      <c r="E2" s="2">
        <v>2</v>
      </c>
      <c r="G2" s="14">
        <f>MAX(B2:E2)</f>
        <v>8</v>
      </c>
      <c r="H2" s="14">
        <f>MIN(B2:E2)</f>
        <v>-6</v>
      </c>
    </row>
    <row r="3" spans="1:12" ht="18.75" x14ac:dyDescent="0.3">
      <c r="B3" s="2">
        <v>-1</v>
      </c>
      <c r="C3" s="2">
        <v>3</v>
      </c>
      <c r="D3" s="2">
        <v>10</v>
      </c>
      <c r="E3" s="2">
        <v>-9</v>
      </c>
      <c r="G3" s="14">
        <f t="shared" ref="G3:G9" si="0">MAX(B3:E3)</f>
        <v>10</v>
      </c>
      <c r="H3" s="14">
        <f t="shared" ref="H3:H9" si="1">MIN(B3:E3)</f>
        <v>-9</v>
      </c>
      <c r="J3" s="11" t="s">
        <v>48</v>
      </c>
      <c r="K3" s="17">
        <f>COUNT(B2:E9)</f>
        <v>32</v>
      </c>
      <c r="L3" s="17"/>
    </row>
    <row r="4" spans="1:12" ht="37.5" x14ac:dyDescent="0.3">
      <c r="B4" s="2">
        <v>4</v>
      </c>
      <c r="C4" s="2">
        <v>9</v>
      </c>
      <c r="D4" s="2">
        <v>-5</v>
      </c>
      <c r="E4" s="2">
        <v>-8</v>
      </c>
      <c r="G4" s="14">
        <f t="shared" si="0"/>
        <v>9</v>
      </c>
      <c r="H4" s="14">
        <f t="shared" si="1"/>
        <v>-8</v>
      </c>
      <c r="J4" s="18" t="s">
        <v>49</v>
      </c>
      <c r="K4" s="17">
        <f>COUNTIF(B2:E9,"&gt;0")</f>
        <v>20</v>
      </c>
      <c r="L4" s="17"/>
    </row>
    <row r="5" spans="1:12" ht="18.75" x14ac:dyDescent="0.3">
      <c r="B5" s="2">
        <v>3</v>
      </c>
      <c r="C5" s="2">
        <v>9</v>
      </c>
      <c r="D5" s="2">
        <v>-2</v>
      </c>
      <c r="E5" s="2">
        <v>2</v>
      </c>
      <c r="G5" s="14">
        <f t="shared" si="0"/>
        <v>9</v>
      </c>
      <c r="H5" s="14">
        <f t="shared" si="1"/>
        <v>-2</v>
      </c>
      <c r="J5" s="11" t="s">
        <v>65</v>
      </c>
      <c r="K5" s="17">
        <f>MAX(B2:E9)</f>
        <v>12</v>
      </c>
      <c r="L5" s="17"/>
    </row>
    <row r="6" spans="1:12" ht="18.75" x14ac:dyDescent="0.3">
      <c r="B6" s="2">
        <v>7</v>
      </c>
      <c r="C6" s="2">
        <v>9</v>
      </c>
      <c r="D6" s="2">
        <v>12</v>
      </c>
      <c r="E6" s="2">
        <v>-6</v>
      </c>
      <c r="G6" s="14">
        <f t="shared" si="0"/>
        <v>12</v>
      </c>
      <c r="H6" s="14">
        <f t="shared" si="1"/>
        <v>-6</v>
      </c>
      <c r="J6" s="11" t="s">
        <v>66</v>
      </c>
      <c r="K6" s="17">
        <f>MIN(B2:E9)</f>
        <v>-15</v>
      </c>
      <c r="L6" s="17"/>
    </row>
    <row r="7" spans="1:12" ht="18.75" x14ac:dyDescent="0.3">
      <c r="B7" s="2">
        <v>10</v>
      </c>
      <c r="C7" s="2">
        <v>2</v>
      </c>
      <c r="D7" s="2">
        <v>-8</v>
      </c>
      <c r="E7" s="2">
        <v>-15</v>
      </c>
      <c r="G7" s="14">
        <f t="shared" si="0"/>
        <v>10</v>
      </c>
      <c r="H7" s="14">
        <f t="shared" si="1"/>
        <v>-15</v>
      </c>
      <c r="J7" s="11" t="s">
        <v>50</v>
      </c>
      <c r="K7" s="17">
        <f>AVERAGE(B2:E9)</f>
        <v>1.65625</v>
      </c>
      <c r="L7" s="17">
        <f>SUM(B2:E9)/COUNT(B2:E9)</f>
        <v>1.65625</v>
      </c>
    </row>
    <row r="8" spans="1:12" ht="18.75" x14ac:dyDescent="0.3">
      <c r="B8" s="2">
        <v>-8</v>
      </c>
      <c r="C8" s="2">
        <v>9</v>
      </c>
      <c r="D8" s="2">
        <v>4</v>
      </c>
      <c r="E8" s="2">
        <v>3</v>
      </c>
      <c r="G8" s="14">
        <f t="shared" si="0"/>
        <v>9</v>
      </c>
      <c r="H8" s="14">
        <f t="shared" si="1"/>
        <v>-8</v>
      </c>
      <c r="J8" s="11" t="s">
        <v>68</v>
      </c>
      <c r="K8" s="17">
        <f>AVERAGEIF(B2:E9,"&gt;0")</f>
        <v>6.5</v>
      </c>
      <c r="L8" s="17">
        <f>SUMIF(B2:E9,"&gt;0")/COUNTIF(B2:E9,"&gt;0")</f>
        <v>6.5</v>
      </c>
    </row>
    <row r="9" spans="1:12" ht="18.75" x14ac:dyDescent="0.3">
      <c r="B9" s="2">
        <v>-3</v>
      </c>
      <c r="C9" s="2">
        <v>9</v>
      </c>
      <c r="D9" s="2">
        <v>10</v>
      </c>
      <c r="E9" s="2">
        <v>-6</v>
      </c>
      <c r="G9" s="14">
        <f t="shared" si="0"/>
        <v>10</v>
      </c>
      <c r="H9" s="14">
        <f t="shared" si="1"/>
        <v>-6</v>
      </c>
    </row>
    <row r="11" spans="1:12" ht="18.75" x14ac:dyDescent="0.3">
      <c r="A11" s="11" t="s">
        <v>65</v>
      </c>
      <c r="B11" s="17">
        <f>MAX(B2:B9)</f>
        <v>10</v>
      </c>
      <c r="C11" s="17">
        <f>MAX(C2:C9)</f>
        <v>9</v>
      </c>
      <c r="D11" s="17">
        <f>MAX(D2:D9)</f>
        <v>12</v>
      </c>
      <c r="E11" s="17">
        <f>MAX(E2:E9)</f>
        <v>3</v>
      </c>
    </row>
    <row r="12" spans="1:12" ht="18.75" x14ac:dyDescent="0.3">
      <c r="A12" s="11" t="s">
        <v>66</v>
      </c>
      <c r="B12" s="17">
        <f>MIN(B2:B9)</f>
        <v>-8</v>
      </c>
      <c r="C12" s="17">
        <f>MIN(C2:C9)</f>
        <v>-6</v>
      </c>
      <c r="D12" s="17">
        <f>MIN(D2:D9)</f>
        <v>-8</v>
      </c>
      <c r="E12" s="17">
        <f>MIN(E2:E9)</f>
        <v>-15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zoomScaleNormal="100" workbookViewId="0">
      <selection activeCell="E8" sqref="E8"/>
    </sheetView>
  </sheetViews>
  <sheetFormatPr defaultRowHeight="12.75" x14ac:dyDescent="0.2"/>
  <cols>
    <col min="2" max="2" width="11" customWidth="1"/>
    <col min="3" max="3" width="12.85546875" customWidth="1"/>
    <col min="5" max="5" width="11.85546875" bestFit="1" customWidth="1"/>
  </cols>
  <sheetData>
    <row r="1" spans="2:6" ht="13.5" thickBot="1" x14ac:dyDescent="0.25"/>
    <row r="2" spans="2:6" ht="19.5" thickBot="1" x14ac:dyDescent="0.25">
      <c r="B2" s="19" t="s">
        <v>7</v>
      </c>
      <c r="C2" s="20" t="s">
        <v>8</v>
      </c>
    </row>
    <row r="3" spans="2:6" ht="21" thickBot="1" x14ac:dyDescent="0.4">
      <c r="B3" s="21">
        <v>0</v>
      </c>
      <c r="C3" s="22">
        <v>11.6</v>
      </c>
      <c r="E3" s="11" t="s">
        <v>69</v>
      </c>
      <c r="F3" s="23">
        <f>AVERAGE(C3:C9)</f>
        <v>12.914285714285715</v>
      </c>
    </row>
    <row r="4" spans="2:6" ht="19.5" thickBot="1" x14ac:dyDescent="0.35">
      <c r="B4" s="21">
        <v>10</v>
      </c>
      <c r="C4" s="22">
        <v>12.5</v>
      </c>
      <c r="E4" s="11" t="s">
        <v>9</v>
      </c>
      <c r="F4" s="17">
        <f>SLOPE(C3:C9,B3:B9)</f>
        <v>3.1071428571428562E-2</v>
      </c>
    </row>
    <row r="5" spans="2:6" ht="19.5" thickBot="1" x14ac:dyDescent="0.35">
      <c r="B5" s="21">
        <v>20</v>
      </c>
      <c r="C5" s="22">
        <v>12.8</v>
      </c>
      <c r="E5" s="11" t="s">
        <v>10</v>
      </c>
      <c r="F5" s="17">
        <f>INTERCEPT(C3:C9,B3:B9)</f>
        <v>11.982142857142858</v>
      </c>
    </row>
    <row r="6" spans="2:6" ht="19.5" thickBot="1" x14ac:dyDescent="0.25">
      <c r="B6" s="21">
        <v>30</v>
      </c>
      <c r="C6" s="22">
        <v>13.1</v>
      </c>
    </row>
    <row r="7" spans="2:6" ht="19.5" thickBot="1" x14ac:dyDescent="0.25">
      <c r="B7" s="21">
        <v>40</v>
      </c>
      <c r="C7" s="22">
        <v>13.2</v>
      </c>
    </row>
    <row r="8" spans="2:6" ht="19.5" thickBot="1" x14ac:dyDescent="0.35">
      <c r="B8" s="21">
        <v>50</v>
      </c>
      <c r="C8" s="22">
        <v>13.5</v>
      </c>
      <c r="E8" s="24" t="s">
        <v>70</v>
      </c>
    </row>
    <row r="9" spans="2:6" ht="19.5" thickBot="1" x14ac:dyDescent="0.25">
      <c r="B9" s="21">
        <v>60</v>
      </c>
      <c r="C9" s="22">
        <v>13.7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3"/>
  <sheetViews>
    <sheetView zoomScale="110" zoomScaleNormal="110" workbookViewId="0">
      <selection activeCell="H13" sqref="H13"/>
    </sheetView>
  </sheetViews>
  <sheetFormatPr defaultRowHeight="12.75" x14ac:dyDescent="0.2"/>
  <cols>
    <col min="2" max="2" width="16.7109375" customWidth="1"/>
    <col min="3" max="3" width="9.5703125" bestFit="1" customWidth="1"/>
    <col min="4" max="4" width="12" bestFit="1" customWidth="1"/>
    <col min="7" max="7" width="16.5703125" customWidth="1"/>
  </cols>
  <sheetData>
    <row r="3" spans="2:9" ht="57" x14ac:dyDescent="0.35">
      <c r="B3" s="11" t="s">
        <v>51</v>
      </c>
      <c r="C3" s="11" t="s">
        <v>71</v>
      </c>
      <c r="D3" s="11" t="s">
        <v>74</v>
      </c>
      <c r="G3" s="18" t="s">
        <v>72</v>
      </c>
      <c r="H3" s="17">
        <f>AVERAGE(C4:C13)</f>
        <v>17.7</v>
      </c>
    </row>
    <row r="4" spans="2:9" ht="18.75" x14ac:dyDescent="0.3">
      <c r="B4" s="11" t="s">
        <v>52</v>
      </c>
      <c r="C4" s="11">
        <v>17</v>
      </c>
      <c r="D4" s="17">
        <f t="shared" ref="D4:D13" si="0">(C4-H$3)^2</f>
        <v>0.48999999999999899</v>
      </c>
    </row>
    <row r="5" spans="2:9" ht="37.5" x14ac:dyDescent="0.3">
      <c r="B5" s="11" t="s">
        <v>53</v>
      </c>
      <c r="C5" s="11">
        <v>15</v>
      </c>
      <c r="D5" s="17">
        <f t="shared" si="0"/>
        <v>7.2899999999999965</v>
      </c>
      <c r="G5" s="18" t="s">
        <v>73</v>
      </c>
      <c r="H5" s="17">
        <f>SQRT(SUM(D4:D13)/(10-1))</f>
        <v>1.7669811040931427</v>
      </c>
      <c r="I5" s="25">
        <f>_xlfn.STDEV.S(C4:C13)</f>
        <v>1.7669811040931427</v>
      </c>
    </row>
    <row r="6" spans="2:9" ht="18.75" x14ac:dyDescent="0.3">
      <c r="B6" s="11" t="s">
        <v>54</v>
      </c>
      <c r="C6" s="11">
        <v>18</v>
      </c>
      <c r="D6" s="17">
        <f t="shared" si="0"/>
        <v>9.0000000000000427E-2</v>
      </c>
    </row>
    <row r="7" spans="2:9" ht="18.75" x14ac:dyDescent="0.3">
      <c r="B7" s="11" t="s">
        <v>55</v>
      </c>
      <c r="C7" s="11">
        <v>20</v>
      </c>
      <c r="D7" s="17">
        <f t="shared" si="0"/>
        <v>5.2900000000000036</v>
      </c>
    </row>
    <row r="8" spans="2:9" ht="18.75" x14ac:dyDescent="0.3">
      <c r="B8" s="11" t="s">
        <v>56</v>
      </c>
      <c r="C8" s="11">
        <v>19</v>
      </c>
      <c r="D8" s="17">
        <f t="shared" si="0"/>
        <v>1.6900000000000019</v>
      </c>
    </row>
    <row r="9" spans="2:9" ht="18.75" x14ac:dyDescent="0.3">
      <c r="B9" s="11" t="s">
        <v>57</v>
      </c>
      <c r="C9" s="11">
        <v>16</v>
      </c>
      <c r="D9" s="17">
        <f t="shared" si="0"/>
        <v>2.8899999999999975</v>
      </c>
    </row>
    <row r="10" spans="2:9" ht="18.75" x14ac:dyDescent="0.3">
      <c r="B10" s="11" t="s">
        <v>58</v>
      </c>
      <c r="C10" s="11">
        <v>16</v>
      </c>
      <c r="D10" s="17">
        <f t="shared" si="0"/>
        <v>2.8899999999999975</v>
      </c>
    </row>
    <row r="11" spans="2:9" ht="18.75" x14ac:dyDescent="0.3">
      <c r="B11" s="11" t="s">
        <v>59</v>
      </c>
      <c r="C11" s="11">
        <v>17</v>
      </c>
      <c r="D11" s="17">
        <f t="shared" si="0"/>
        <v>0.48999999999999899</v>
      </c>
    </row>
    <row r="12" spans="2:9" ht="18.75" x14ac:dyDescent="0.3">
      <c r="B12" s="11" t="s">
        <v>60</v>
      </c>
      <c r="C12" s="11">
        <v>20</v>
      </c>
      <c r="D12" s="17">
        <f t="shared" si="0"/>
        <v>5.2900000000000036</v>
      </c>
    </row>
    <row r="13" spans="2:9" ht="18.75" x14ac:dyDescent="0.3">
      <c r="B13" s="11" t="s">
        <v>61</v>
      </c>
      <c r="C13" s="11">
        <v>19</v>
      </c>
      <c r="D13" s="17">
        <f t="shared" si="0"/>
        <v>1.6900000000000019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H10" sqref="H10"/>
    </sheetView>
  </sheetViews>
  <sheetFormatPr defaultRowHeight="12.75" x14ac:dyDescent="0.2"/>
  <cols>
    <col min="2" max="2" width="12.140625" bestFit="1" customWidth="1"/>
    <col min="6" max="6" width="14.7109375" customWidth="1"/>
    <col min="7" max="7" width="18.42578125" customWidth="1"/>
  </cols>
  <sheetData>
    <row r="2" spans="2:8" ht="37.5" x14ac:dyDescent="0.3">
      <c r="B2" s="11" t="s">
        <v>11</v>
      </c>
      <c r="C2" s="11">
        <v>2018</v>
      </c>
      <c r="D2" s="11">
        <v>2019</v>
      </c>
      <c r="E2" s="11">
        <v>2020</v>
      </c>
      <c r="F2" s="18" t="s">
        <v>17</v>
      </c>
      <c r="G2" s="18" t="s">
        <v>19</v>
      </c>
      <c r="H2" s="11" t="s">
        <v>18</v>
      </c>
    </row>
    <row r="3" spans="2:8" ht="18.75" x14ac:dyDescent="0.3">
      <c r="B3" s="12" t="s">
        <v>12</v>
      </c>
      <c r="C3" s="12">
        <v>12350</v>
      </c>
      <c r="D3" s="12">
        <v>14300</v>
      </c>
      <c r="E3" s="12">
        <v>16200</v>
      </c>
      <c r="F3" s="17">
        <f>AVERAGE(C3:E3)</f>
        <v>14283.333333333334</v>
      </c>
      <c r="G3" s="26">
        <f>IF(SUM(C3:E3)&lt;40000,3%,5%)</f>
        <v>0.05</v>
      </c>
      <c r="H3" s="17">
        <f>G3*F3</f>
        <v>714.16666666666674</v>
      </c>
    </row>
    <row r="4" spans="2:8" ht="18.75" x14ac:dyDescent="0.3">
      <c r="B4" s="12" t="s">
        <v>13</v>
      </c>
      <c r="C4" s="12">
        <v>16200</v>
      </c>
      <c r="D4" s="12">
        <v>12500</v>
      </c>
      <c r="E4" s="12">
        <v>14500</v>
      </c>
      <c r="F4" s="17">
        <f>AVERAGE(C4:E4)</f>
        <v>14400</v>
      </c>
      <c r="G4" s="26">
        <f>IF(SUM(C4:E4)&lt;40000,3%,5%)</f>
        <v>0.05</v>
      </c>
      <c r="H4" s="17">
        <f>G4*F4</f>
        <v>720</v>
      </c>
    </row>
    <row r="5" spans="2:8" ht="18.75" x14ac:dyDescent="0.3">
      <c r="B5" s="12" t="s">
        <v>14</v>
      </c>
      <c r="C5" s="12">
        <v>12600</v>
      </c>
      <c r="D5" s="12">
        <v>13650</v>
      </c>
      <c r="E5" s="12">
        <v>12900</v>
      </c>
      <c r="F5" s="17">
        <f>AVERAGE(C5:E5)</f>
        <v>13050</v>
      </c>
      <c r="G5" s="26">
        <f>IF(SUM(C5:E5)&lt;40000,3%,5%)</f>
        <v>0.03</v>
      </c>
      <c r="H5" s="17">
        <f>G5*F5</f>
        <v>391.5</v>
      </c>
    </row>
    <row r="6" spans="2:8" ht="18.75" x14ac:dyDescent="0.3">
      <c r="B6" s="12" t="s">
        <v>15</v>
      </c>
      <c r="C6" s="12">
        <v>13200</v>
      </c>
      <c r="D6" s="12">
        <v>11560</v>
      </c>
      <c r="E6" s="12">
        <v>11420</v>
      </c>
      <c r="F6" s="17">
        <f>AVERAGE(C6:E6)</f>
        <v>12060</v>
      </c>
      <c r="G6" s="26">
        <f>IF(SUM(C6:E6)&lt;40000,3%,5%)</f>
        <v>0.03</v>
      </c>
      <c r="H6" s="17">
        <f>G6*F6</f>
        <v>361.8</v>
      </c>
    </row>
    <row r="7" spans="2:8" ht="18.75" x14ac:dyDescent="0.3">
      <c r="B7" s="12" t="s">
        <v>16</v>
      </c>
      <c r="C7" s="12">
        <v>12700</v>
      </c>
      <c r="D7" s="12">
        <v>14500</v>
      </c>
      <c r="E7" s="12">
        <v>13400</v>
      </c>
      <c r="F7" s="17">
        <f>AVERAGE(C7:E7)</f>
        <v>13533.333333333334</v>
      </c>
      <c r="G7" s="26">
        <f>IF(SUM(C7:E7)&lt;40000,3%,5%)</f>
        <v>0.05</v>
      </c>
      <c r="H7" s="17">
        <f>G7*F7</f>
        <v>676.66666666666674</v>
      </c>
    </row>
    <row r="11" spans="2:8" x14ac:dyDescent="0.2">
      <c r="B11" s="3"/>
      <c r="C11" s="3"/>
      <c r="D11" s="3"/>
      <c r="E11" s="3"/>
      <c r="F11" s="4"/>
      <c r="G11" s="4"/>
      <c r="H11" s="3"/>
    </row>
    <row r="12" spans="2:8" x14ac:dyDescent="0.2">
      <c r="B12" s="1"/>
      <c r="C12" s="1"/>
      <c r="D12" s="1"/>
      <c r="E12" s="1"/>
      <c r="F12" s="1"/>
      <c r="G12" s="5"/>
      <c r="H12" s="1"/>
    </row>
    <row r="13" spans="2:8" x14ac:dyDescent="0.2">
      <c r="B13" s="1"/>
      <c r="C13" s="1"/>
      <c r="D13" s="1"/>
      <c r="E13" s="1"/>
      <c r="F13" s="1"/>
      <c r="G13" s="5"/>
      <c r="H13" s="1"/>
    </row>
    <row r="14" spans="2:8" x14ac:dyDescent="0.2">
      <c r="B14" s="1"/>
      <c r="C14" s="1"/>
      <c r="D14" s="1"/>
      <c r="E14" s="1"/>
      <c r="F14" s="1"/>
      <c r="G14" s="5"/>
      <c r="H14" s="1"/>
    </row>
    <row r="15" spans="2:8" x14ac:dyDescent="0.2">
      <c r="B15" s="1"/>
      <c r="C15" s="1"/>
      <c r="D15" s="1"/>
      <c r="E15" s="1"/>
      <c r="F15" s="1"/>
      <c r="G15" s="5"/>
      <c r="H15" s="1"/>
    </row>
    <row r="16" spans="2:8" x14ac:dyDescent="0.2">
      <c r="B16" s="1"/>
      <c r="C16" s="1"/>
      <c r="D16" s="1"/>
      <c r="E16" s="1"/>
      <c r="F16" s="1"/>
      <c r="G16" s="5"/>
      <c r="H16" s="1"/>
    </row>
    <row r="17" spans="2:8" x14ac:dyDescent="0.2">
      <c r="B17" s="1"/>
      <c r="C17" s="1"/>
      <c r="D17" s="1"/>
      <c r="E17" s="1"/>
      <c r="F17" s="1"/>
      <c r="G17" s="1"/>
      <c r="H17" s="1"/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zoomScale="110" zoomScaleNormal="110" workbookViewId="0">
      <selection activeCell="K16" sqref="K16"/>
    </sheetView>
  </sheetViews>
  <sheetFormatPr defaultRowHeight="12.75" x14ac:dyDescent="0.2"/>
  <cols>
    <col min="1" max="1" width="15.140625" bestFit="1" customWidth="1"/>
    <col min="6" max="6" width="14" customWidth="1"/>
    <col min="8" max="8" width="14.28515625" bestFit="1" customWidth="1"/>
    <col min="10" max="10" width="12.42578125" customWidth="1"/>
  </cols>
  <sheetData>
    <row r="2" spans="1:12" ht="31.5" x14ac:dyDescent="0.25">
      <c r="A2" s="27" t="s">
        <v>20</v>
      </c>
      <c r="B2" s="27" t="s">
        <v>21</v>
      </c>
      <c r="C2" s="27" t="s">
        <v>22</v>
      </c>
      <c r="D2" s="27" t="s">
        <v>23</v>
      </c>
      <c r="E2" s="27" t="s">
        <v>24</v>
      </c>
      <c r="F2" s="28" t="s">
        <v>25</v>
      </c>
      <c r="G2" s="27" t="s">
        <v>26</v>
      </c>
      <c r="H2" s="27" t="s">
        <v>27</v>
      </c>
      <c r="I2" s="27" t="s">
        <v>28</v>
      </c>
      <c r="J2" s="27" t="s">
        <v>29</v>
      </c>
    </row>
    <row r="3" spans="1:12" ht="15.75" x14ac:dyDescent="0.25">
      <c r="A3" s="29" t="s">
        <v>30</v>
      </c>
      <c r="B3" s="29">
        <v>9</v>
      </c>
      <c r="C3" s="29">
        <v>9</v>
      </c>
      <c r="D3" s="29">
        <f>C3+1</f>
        <v>10</v>
      </c>
      <c r="E3" s="29">
        <v>9</v>
      </c>
      <c r="F3" s="30">
        <f>AVERAGE(B3:E3)</f>
        <v>9.25</v>
      </c>
      <c r="G3" s="30">
        <v>8</v>
      </c>
      <c r="H3" s="30">
        <f>0.4*F3+0.6*G3</f>
        <v>8.5</v>
      </c>
      <c r="I3" s="30">
        <f>ROUND(H3,0)</f>
        <v>9</v>
      </c>
      <c r="J3" s="30" t="str">
        <f>IF(I3&gt;=5,"Επιτυχής","Ανεπιτυχής")</f>
        <v>Επιτυχής</v>
      </c>
      <c r="L3" s="6"/>
    </row>
    <row r="4" spans="1:12" ht="15.75" x14ac:dyDescent="0.25">
      <c r="A4" s="29" t="s">
        <v>31</v>
      </c>
      <c r="B4" s="29">
        <v>8</v>
      </c>
      <c r="C4" s="29">
        <v>8</v>
      </c>
      <c r="D4" s="29">
        <f t="shared" ref="D4:D22" si="0">C4+1</f>
        <v>9</v>
      </c>
      <c r="E4" s="29">
        <v>8</v>
      </c>
      <c r="F4" s="30">
        <f t="shared" ref="F4:F22" si="1">AVERAGE(B4:E4)</f>
        <v>8.25</v>
      </c>
      <c r="G4" s="30">
        <v>7</v>
      </c>
      <c r="H4" s="30">
        <f t="shared" ref="H4:H22" si="2">0.4*F4+0.6*G4</f>
        <v>7.5</v>
      </c>
      <c r="I4" s="30">
        <f t="shared" ref="I4:I22" si="3">ROUND(H4,0)</f>
        <v>8</v>
      </c>
      <c r="J4" s="30" t="str">
        <f t="shared" ref="J4:J22" si="4">IF(I4&gt;=5,"Επιτυχής","Ανεπιτυχής")</f>
        <v>Επιτυχής</v>
      </c>
      <c r="L4" s="6"/>
    </row>
    <row r="5" spans="1:12" ht="15.75" x14ac:dyDescent="0.25">
      <c r="A5" s="29" t="s">
        <v>32</v>
      </c>
      <c r="B5" s="29">
        <v>7</v>
      </c>
      <c r="C5" s="29">
        <v>7</v>
      </c>
      <c r="D5" s="29">
        <f t="shared" si="0"/>
        <v>8</v>
      </c>
      <c r="E5" s="29">
        <v>7</v>
      </c>
      <c r="F5" s="30">
        <f t="shared" si="1"/>
        <v>7.25</v>
      </c>
      <c r="G5" s="30">
        <v>9</v>
      </c>
      <c r="H5" s="30">
        <f t="shared" si="2"/>
        <v>8.3000000000000007</v>
      </c>
      <c r="I5" s="30">
        <f t="shared" si="3"/>
        <v>8</v>
      </c>
      <c r="J5" s="30" t="str">
        <f t="shared" si="4"/>
        <v>Επιτυχής</v>
      </c>
      <c r="L5" s="6"/>
    </row>
    <row r="6" spans="1:12" ht="15.75" x14ac:dyDescent="0.25">
      <c r="A6" s="29" t="s">
        <v>33</v>
      </c>
      <c r="B6" s="29">
        <v>6</v>
      </c>
      <c r="C6" s="29">
        <v>6</v>
      </c>
      <c r="D6" s="29">
        <f t="shared" si="0"/>
        <v>7</v>
      </c>
      <c r="E6" s="29">
        <v>6</v>
      </c>
      <c r="F6" s="30">
        <f t="shared" si="1"/>
        <v>6.25</v>
      </c>
      <c r="G6" s="30">
        <v>5</v>
      </c>
      <c r="H6" s="30">
        <f t="shared" si="2"/>
        <v>5.5</v>
      </c>
      <c r="I6" s="30">
        <f t="shared" si="3"/>
        <v>6</v>
      </c>
      <c r="J6" s="30" t="str">
        <f t="shared" si="4"/>
        <v>Επιτυχής</v>
      </c>
      <c r="L6" s="6"/>
    </row>
    <row r="7" spans="1:12" ht="15.75" x14ac:dyDescent="0.25">
      <c r="A7" s="29" t="s">
        <v>34</v>
      </c>
      <c r="B7" s="29">
        <v>9</v>
      </c>
      <c r="C7" s="29">
        <v>9</v>
      </c>
      <c r="D7" s="29">
        <f t="shared" si="0"/>
        <v>10</v>
      </c>
      <c r="E7" s="29">
        <v>9</v>
      </c>
      <c r="F7" s="30">
        <f t="shared" si="1"/>
        <v>9.25</v>
      </c>
      <c r="G7" s="30">
        <v>4</v>
      </c>
      <c r="H7" s="30">
        <f t="shared" si="2"/>
        <v>6.1</v>
      </c>
      <c r="I7" s="30">
        <f t="shared" si="3"/>
        <v>6</v>
      </c>
      <c r="J7" s="30" t="str">
        <f t="shared" si="4"/>
        <v>Επιτυχής</v>
      </c>
      <c r="L7" s="6"/>
    </row>
    <row r="8" spans="1:12" ht="15.75" x14ac:dyDescent="0.25">
      <c r="A8" s="29" t="s">
        <v>35</v>
      </c>
      <c r="B8" s="29">
        <v>4</v>
      </c>
      <c r="C8" s="29">
        <v>4</v>
      </c>
      <c r="D8" s="29">
        <f t="shared" si="0"/>
        <v>5</v>
      </c>
      <c r="E8" s="29">
        <v>4</v>
      </c>
      <c r="F8" s="30">
        <f t="shared" si="1"/>
        <v>4.25</v>
      </c>
      <c r="G8" s="30">
        <v>9</v>
      </c>
      <c r="H8" s="30">
        <f t="shared" si="2"/>
        <v>7.1</v>
      </c>
      <c r="I8" s="30">
        <f t="shared" si="3"/>
        <v>7</v>
      </c>
      <c r="J8" s="30" t="str">
        <f t="shared" si="4"/>
        <v>Επιτυχής</v>
      </c>
      <c r="L8" s="6"/>
    </row>
    <row r="9" spans="1:12" ht="15.75" x14ac:dyDescent="0.25">
      <c r="A9" s="29" t="s">
        <v>36</v>
      </c>
      <c r="B9" s="29">
        <v>7</v>
      </c>
      <c r="C9" s="29">
        <v>7</v>
      </c>
      <c r="D9" s="29">
        <f t="shared" si="0"/>
        <v>8</v>
      </c>
      <c r="E9" s="29">
        <v>7</v>
      </c>
      <c r="F9" s="30">
        <f t="shared" si="1"/>
        <v>7.25</v>
      </c>
      <c r="G9" s="30">
        <v>2</v>
      </c>
      <c r="H9" s="30">
        <f t="shared" si="2"/>
        <v>4.1000000000000005</v>
      </c>
      <c r="I9" s="30">
        <f t="shared" si="3"/>
        <v>4</v>
      </c>
      <c r="J9" s="30" t="str">
        <f t="shared" si="4"/>
        <v>Ανεπιτυχής</v>
      </c>
      <c r="L9" s="6"/>
    </row>
    <row r="10" spans="1:12" ht="15.75" x14ac:dyDescent="0.25">
      <c r="A10" s="29" t="s">
        <v>37</v>
      </c>
      <c r="B10" s="29">
        <v>10</v>
      </c>
      <c r="C10" s="29">
        <v>10</v>
      </c>
      <c r="D10" s="29">
        <v>10</v>
      </c>
      <c r="E10" s="29">
        <v>10</v>
      </c>
      <c r="F10" s="30">
        <f t="shared" si="1"/>
        <v>10</v>
      </c>
      <c r="G10" s="30">
        <v>1</v>
      </c>
      <c r="H10" s="30">
        <f t="shared" si="2"/>
        <v>4.5999999999999996</v>
      </c>
      <c r="I10" s="30">
        <f t="shared" si="3"/>
        <v>5</v>
      </c>
      <c r="J10" s="30" t="str">
        <f t="shared" si="4"/>
        <v>Επιτυχής</v>
      </c>
      <c r="L10" s="6"/>
    </row>
    <row r="11" spans="1:12" ht="15.75" x14ac:dyDescent="0.25">
      <c r="A11" s="29" t="s">
        <v>38</v>
      </c>
      <c r="B11" s="29">
        <v>10</v>
      </c>
      <c r="C11" s="29">
        <v>10</v>
      </c>
      <c r="D11" s="29">
        <v>10</v>
      </c>
      <c r="E11" s="29">
        <v>10</v>
      </c>
      <c r="F11" s="30">
        <f t="shared" si="1"/>
        <v>10</v>
      </c>
      <c r="G11" s="30">
        <v>6</v>
      </c>
      <c r="H11" s="30">
        <f t="shared" si="2"/>
        <v>7.6</v>
      </c>
      <c r="I11" s="30">
        <f t="shared" si="3"/>
        <v>8</v>
      </c>
      <c r="J11" s="30" t="str">
        <f t="shared" si="4"/>
        <v>Επιτυχής</v>
      </c>
      <c r="L11" s="6"/>
    </row>
    <row r="12" spans="1:12" ht="15.75" x14ac:dyDescent="0.25">
      <c r="A12" s="29" t="s">
        <v>39</v>
      </c>
      <c r="B12" s="29">
        <v>5</v>
      </c>
      <c r="C12" s="29">
        <v>5</v>
      </c>
      <c r="D12" s="29">
        <f t="shared" si="0"/>
        <v>6</v>
      </c>
      <c r="E12" s="29">
        <v>5</v>
      </c>
      <c r="F12" s="30">
        <f t="shared" si="1"/>
        <v>5.25</v>
      </c>
      <c r="G12" s="30">
        <v>7</v>
      </c>
      <c r="H12" s="30">
        <f t="shared" si="2"/>
        <v>6.3000000000000007</v>
      </c>
      <c r="I12" s="30">
        <f t="shared" si="3"/>
        <v>6</v>
      </c>
      <c r="J12" s="30" t="str">
        <f t="shared" si="4"/>
        <v>Επιτυχής</v>
      </c>
      <c r="L12" s="6"/>
    </row>
    <row r="13" spans="1:12" ht="15.75" x14ac:dyDescent="0.25">
      <c r="A13" s="29" t="s">
        <v>75</v>
      </c>
      <c r="B13" s="29">
        <v>4</v>
      </c>
      <c r="C13" s="29">
        <v>4</v>
      </c>
      <c r="D13" s="29">
        <f t="shared" si="0"/>
        <v>5</v>
      </c>
      <c r="E13" s="29">
        <v>4</v>
      </c>
      <c r="F13" s="30">
        <f t="shared" si="1"/>
        <v>4.25</v>
      </c>
      <c r="G13" s="30">
        <v>9</v>
      </c>
      <c r="H13" s="30">
        <f t="shared" si="2"/>
        <v>7.1</v>
      </c>
      <c r="I13" s="30">
        <f t="shared" si="3"/>
        <v>7</v>
      </c>
      <c r="J13" s="30" t="str">
        <f t="shared" si="4"/>
        <v>Επιτυχής</v>
      </c>
      <c r="L13" s="6"/>
    </row>
    <row r="14" spans="1:12" ht="15.75" x14ac:dyDescent="0.25">
      <c r="A14" s="29" t="s">
        <v>76</v>
      </c>
      <c r="B14" s="29">
        <v>9</v>
      </c>
      <c r="C14" s="29">
        <v>9</v>
      </c>
      <c r="D14" s="29">
        <f t="shared" si="0"/>
        <v>10</v>
      </c>
      <c r="E14" s="29">
        <v>9</v>
      </c>
      <c r="F14" s="30">
        <f t="shared" si="1"/>
        <v>9.25</v>
      </c>
      <c r="G14" s="30">
        <v>2</v>
      </c>
      <c r="H14" s="30">
        <f t="shared" si="2"/>
        <v>4.9000000000000004</v>
      </c>
      <c r="I14" s="30">
        <f t="shared" si="3"/>
        <v>5</v>
      </c>
      <c r="J14" s="30" t="str">
        <f t="shared" si="4"/>
        <v>Επιτυχής</v>
      </c>
      <c r="L14" s="6"/>
    </row>
    <row r="15" spans="1:12" ht="15.75" x14ac:dyDescent="0.25">
      <c r="A15" s="29" t="s">
        <v>77</v>
      </c>
      <c r="B15" s="29">
        <v>8</v>
      </c>
      <c r="C15" s="29">
        <v>8</v>
      </c>
      <c r="D15" s="29">
        <f t="shared" si="0"/>
        <v>9</v>
      </c>
      <c r="E15" s="29">
        <v>8</v>
      </c>
      <c r="F15" s="30">
        <f t="shared" si="1"/>
        <v>8.25</v>
      </c>
      <c r="G15" s="30">
        <v>8</v>
      </c>
      <c r="H15" s="30">
        <f t="shared" si="2"/>
        <v>8.1</v>
      </c>
      <c r="I15" s="30">
        <f t="shared" si="3"/>
        <v>8</v>
      </c>
      <c r="J15" s="30" t="str">
        <f t="shared" si="4"/>
        <v>Επιτυχής</v>
      </c>
      <c r="L15" s="6"/>
    </row>
    <row r="16" spans="1:12" ht="15.75" x14ac:dyDescent="0.25">
      <c r="A16" s="29" t="s">
        <v>78</v>
      </c>
      <c r="B16" s="29">
        <v>6</v>
      </c>
      <c r="C16" s="29">
        <v>6</v>
      </c>
      <c r="D16" s="29">
        <f t="shared" si="0"/>
        <v>7</v>
      </c>
      <c r="E16" s="29">
        <v>6</v>
      </c>
      <c r="F16" s="30">
        <f t="shared" si="1"/>
        <v>6.25</v>
      </c>
      <c r="G16" s="30">
        <v>7</v>
      </c>
      <c r="H16" s="30">
        <f t="shared" si="2"/>
        <v>6.7</v>
      </c>
      <c r="I16" s="30">
        <f t="shared" si="3"/>
        <v>7</v>
      </c>
      <c r="J16" s="30" t="str">
        <f t="shared" si="4"/>
        <v>Επιτυχής</v>
      </c>
      <c r="L16" s="6"/>
    </row>
    <row r="17" spans="1:10" ht="15.75" x14ac:dyDescent="0.25">
      <c r="A17" s="29" t="s">
        <v>79</v>
      </c>
      <c r="B17" s="29">
        <v>5</v>
      </c>
      <c r="C17" s="29">
        <v>5</v>
      </c>
      <c r="D17" s="29">
        <f t="shared" si="0"/>
        <v>6</v>
      </c>
      <c r="E17" s="29">
        <v>5</v>
      </c>
      <c r="F17" s="30">
        <f t="shared" si="1"/>
        <v>5.25</v>
      </c>
      <c r="G17" s="30">
        <v>5</v>
      </c>
      <c r="H17" s="30">
        <f t="shared" si="2"/>
        <v>5.0999999999999996</v>
      </c>
      <c r="I17" s="30">
        <f t="shared" si="3"/>
        <v>5</v>
      </c>
      <c r="J17" s="30" t="str">
        <f t="shared" si="4"/>
        <v>Επιτυχής</v>
      </c>
    </row>
    <row r="18" spans="1:10" ht="15.75" x14ac:dyDescent="0.25">
      <c r="A18" s="29" t="s">
        <v>80</v>
      </c>
      <c r="B18" s="29">
        <v>1</v>
      </c>
      <c r="C18" s="29">
        <v>1</v>
      </c>
      <c r="D18" s="29">
        <f t="shared" si="0"/>
        <v>2</v>
      </c>
      <c r="E18" s="29">
        <v>1</v>
      </c>
      <c r="F18" s="30">
        <f t="shared" si="1"/>
        <v>1.25</v>
      </c>
      <c r="G18" s="30">
        <v>9</v>
      </c>
      <c r="H18" s="30">
        <f t="shared" si="2"/>
        <v>5.8999999999999995</v>
      </c>
      <c r="I18" s="30">
        <f t="shared" si="3"/>
        <v>6</v>
      </c>
      <c r="J18" s="30" t="str">
        <f t="shared" si="4"/>
        <v>Επιτυχής</v>
      </c>
    </row>
    <row r="19" spans="1:10" ht="15.75" x14ac:dyDescent="0.25">
      <c r="A19" s="29" t="s">
        <v>81</v>
      </c>
      <c r="B19" s="29">
        <v>6</v>
      </c>
      <c r="C19" s="29">
        <v>6</v>
      </c>
      <c r="D19" s="29">
        <f t="shared" si="0"/>
        <v>7</v>
      </c>
      <c r="E19" s="29">
        <v>6</v>
      </c>
      <c r="F19" s="30">
        <f t="shared" si="1"/>
        <v>6.25</v>
      </c>
      <c r="G19" s="30">
        <v>8</v>
      </c>
      <c r="H19" s="30">
        <f t="shared" si="2"/>
        <v>7.3</v>
      </c>
      <c r="I19" s="30">
        <f t="shared" si="3"/>
        <v>7</v>
      </c>
      <c r="J19" s="30" t="str">
        <f t="shared" si="4"/>
        <v>Επιτυχής</v>
      </c>
    </row>
    <row r="20" spans="1:10" ht="15.75" x14ac:dyDescent="0.25">
      <c r="A20" s="29" t="s">
        <v>82</v>
      </c>
      <c r="B20" s="29">
        <v>8</v>
      </c>
      <c r="C20" s="29">
        <v>8</v>
      </c>
      <c r="D20" s="29">
        <f t="shared" si="0"/>
        <v>9</v>
      </c>
      <c r="E20" s="29">
        <v>8</v>
      </c>
      <c r="F20" s="30">
        <f t="shared" si="1"/>
        <v>8.25</v>
      </c>
      <c r="G20" s="30">
        <v>7</v>
      </c>
      <c r="H20" s="30">
        <f t="shared" si="2"/>
        <v>7.5</v>
      </c>
      <c r="I20" s="30">
        <f t="shared" si="3"/>
        <v>8</v>
      </c>
      <c r="J20" s="30" t="str">
        <f t="shared" si="4"/>
        <v>Επιτυχής</v>
      </c>
    </row>
    <row r="21" spans="1:10" ht="15.75" x14ac:dyDescent="0.25">
      <c r="A21" s="29" t="s">
        <v>83</v>
      </c>
      <c r="B21" s="29">
        <v>8</v>
      </c>
      <c r="C21" s="29">
        <v>8</v>
      </c>
      <c r="D21" s="29">
        <f t="shared" si="0"/>
        <v>9</v>
      </c>
      <c r="E21" s="29">
        <v>8</v>
      </c>
      <c r="F21" s="30">
        <f t="shared" si="1"/>
        <v>8.25</v>
      </c>
      <c r="G21" s="30">
        <v>5</v>
      </c>
      <c r="H21" s="30">
        <f t="shared" si="2"/>
        <v>6.3000000000000007</v>
      </c>
      <c r="I21" s="30">
        <f t="shared" si="3"/>
        <v>6</v>
      </c>
      <c r="J21" s="30" t="str">
        <f t="shared" si="4"/>
        <v>Επιτυχής</v>
      </c>
    </row>
    <row r="22" spans="1:10" ht="15.75" x14ac:dyDescent="0.25">
      <c r="A22" s="29" t="s">
        <v>84</v>
      </c>
      <c r="B22" s="29">
        <v>2</v>
      </c>
      <c r="C22" s="29">
        <v>2</v>
      </c>
      <c r="D22" s="29">
        <f t="shared" si="0"/>
        <v>3</v>
      </c>
      <c r="E22" s="29">
        <v>2</v>
      </c>
      <c r="F22" s="30">
        <f t="shared" si="1"/>
        <v>2.25</v>
      </c>
      <c r="G22" s="30">
        <v>3</v>
      </c>
      <c r="H22" s="30">
        <f t="shared" si="2"/>
        <v>2.6999999999999997</v>
      </c>
      <c r="I22" s="30">
        <f t="shared" si="3"/>
        <v>3</v>
      </c>
      <c r="J22" s="30" t="str">
        <f t="shared" si="4"/>
        <v>Ανεπιτυχής</v>
      </c>
    </row>
    <row r="25" spans="1:10" x14ac:dyDescent="0.2">
      <c r="A25" s="3"/>
      <c r="B25" s="3"/>
      <c r="C25" s="3"/>
      <c r="D25" s="3"/>
      <c r="E25" s="3"/>
      <c r="F25" s="4"/>
      <c r="G25" s="3"/>
      <c r="H25" s="3"/>
      <c r="I25" s="3"/>
      <c r="J25" s="3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zoomScale="110" zoomScaleNormal="110" workbookViewId="0">
      <selection activeCell="H12" sqref="H12"/>
    </sheetView>
  </sheetViews>
  <sheetFormatPr defaultRowHeight="12.75" x14ac:dyDescent="0.2"/>
  <cols>
    <col min="2" max="2" width="17.85546875" bestFit="1" customWidth="1"/>
    <col min="5" max="5" width="15.7109375" bestFit="1" customWidth="1"/>
    <col min="6" max="6" width="13.5703125" bestFit="1" customWidth="1"/>
  </cols>
  <sheetData>
    <row r="2" spans="2:6" ht="18.75" x14ac:dyDescent="0.3">
      <c r="B2" s="12"/>
      <c r="C2" s="11" t="s">
        <v>40</v>
      </c>
      <c r="D2" s="11" t="s">
        <v>41</v>
      </c>
      <c r="E2" s="11" t="s">
        <v>62</v>
      </c>
      <c r="F2" s="11" t="s">
        <v>42</v>
      </c>
    </row>
    <row r="3" spans="2:6" ht="18.75" x14ac:dyDescent="0.3">
      <c r="B3" s="11" t="s">
        <v>30</v>
      </c>
      <c r="C3" s="12">
        <v>5</v>
      </c>
      <c r="D3" s="12">
        <v>6</v>
      </c>
      <c r="E3" s="17" t="b">
        <f>AND(C3&gt;=5,D3&gt;=5)</f>
        <v>1</v>
      </c>
      <c r="F3" s="17" t="str">
        <f>IF(E3=E$3,"Επιτυχής","Ανεπιτυχής")</f>
        <v>Επιτυχής</v>
      </c>
    </row>
    <row r="4" spans="2:6" ht="18.75" x14ac:dyDescent="0.3">
      <c r="B4" s="11" t="s">
        <v>31</v>
      </c>
      <c r="C4" s="12">
        <v>4</v>
      </c>
      <c r="D4" s="12">
        <v>5</v>
      </c>
      <c r="E4" s="17" t="b">
        <f t="shared" ref="E4:E12" si="0">AND(C4&gt;=5,D4&gt;=5)</f>
        <v>0</v>
      </c>
      <c r="F4" s="17" t="str">
        <f t="shared" ref="F4:F12" si="1">IF(E4=E$3,"Επιτυχής","Ανεπιτυχής")</f>
        <v>Ανεπιτυχής</v>
      </c>
    </row>
    <row r="5" spans="2:6" ht="18.75" x14ac:dyDescent="0.3">
      <c r="B5" s="11" t="s">
        <v>32</v>
      </c>
      <c r="C5" s="12">
        <v>8</v>
      </c>
      <c r="D5" s="12">
        <v>2</v>
      </c>
      <c r="E5" s="17" t="b">
        <f t="shared" si="0"/>
        <v>0</v>
      </c>
      <c r="F5" s="17" t="str">
        <f t="shared" si="1"/>
        <v>Ανεπιτυχής</v>
      </c>
    </row>
    <row r="6" spans="2:6" ht="18.75" x14ac:dyDescent="0.3">
      <c r="B6" s="11" t="s">
        <v>33</v>
      </c>
      <c r="C6" s="12">
        <v>2</v>
      </c>
      <c r="D6" s="12">
        <v>2</v>
      </c>
      <c r="E6" s="17" t="b">
        <f t="shared" si="0"/>
        <v>0</v>
      </c>
      <c r="F6" s="17" t="str">
        <f t="shared" si="1"/>
        <v>Ανεπιτυχής</v>
      </c>
    </row>
    <row r="7" spans="2:6" ht="18.75" x14ac:dyDescent="0.3">
      <c r="B7" s="11" t="s">
        <v>34</v>
      </c>
      <c r="C7" s="12">
        <v>3</v>
      </c>
      <c r="D7" s="12">
        <v>5</v>
      </c>
      <c r="E7" s="17" t="b">
        <f t="shared" si="0"/>
        <v>0</v>
      </c>
      <c r="F7" s="17" t="str">
        <f t="shared" si="1"/>
        <v>Ανεπιτυχής</v>
      </c>
    </row>
    <row r="8" spans="2:6" ht="18.75" x14ac:dyDescent="0.3">
      <c r="B8" s="11" t="s">
        <v>35</v>
      </c>
      <c r="C8" s="12">
        <v>9</v>
      </c>
      <c r="D8" s="12">
        <v>8</v>
      </c>
      <c r="E8" s="17" t="b">
        <f t="shared" si="0"/>
        <v>1</v>
      </c>
      <c r="F8" s="17" t="str">
        <f t="shared" si="1"/>
        <v>Επιτυχής</v>
      </c>
    </row>
    <row r="9" spans="2:6" ht="18.75" x14ac:dyDescent="0.3">
      <c r="B9" s="11" t="s">
        <v>36</v>
      </c>
      <c r="C9" s="12">
        <v>6</v>
      </c>
      <c r="D9" s="12">
        <v>5</v>
      </c>
      <c r="E9" s="17" t="b">
        <f t="shared" si="0"/>
        <v>1</v>
      </c>
      <c r="F9" s="17" t="str">
        <f t="shared" si="1"/>
        <v>Επιτυχής</v>
      </c>
    </row>
    <row r="10" spans="2:6" ht="18.75" x14ac:dyDescent="0.3">
      <c r="B10" s="11" t="s">
        <v>37</v>
      </c>
      <c r="C10" s="12">
        <v>7</v>
      </c>
      <c r="D10" s="12">
        <v>2</v>
      </c>
      <c r="E10" s="17" t="b">
        <f t="shared" si="0"/>
        <v>0</v>
      </c>
      <c r="F10" s="17" t="str">
        <f t="shared" si="1"/>
        <v>Ανεπιτυχής</v>
      </c>
    </row>
    <row r="11" spans="2:6" ht="18.75" x14ac:dyDescent="0.3">
      <c r="B11" s="11" t="s">
        <v>38</v>
      </c>
      <c r="C11" s="12">
        <v>5</v>
      </c>
      <c r="D11" s="12">
        <v>4</v>
      </c>
      <c r="E11" s="17" t="b">
        <f t="shared" si="0"/>
        <v>0</v>
      </c>
      <c r="F11" s="17" t="str">
        <f t="shared" si="1"/>
        <v>Ανεπιτυχής</v>
      </c>
    </row>
    <row r="12" spans="2:6" ht="18.75" x14ac:dyDescent="0.3">
      <c r="B12" s="11" t="s">
        <v>39</v>
      </c>
      <c r="C12" s="12">
        <v>6</v>
      </c>
      <c r="D12" s="12">
        <v>8</v>
      </c>
      <c r="E12" s="17" t="b">
        <f t="shared" si="0"/>
        <v>1</v>
      </c>
      <c r="F12" s="17" t="str">
        <f t="shared" si="1"/>
        <v>Επιτυχής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2"/>
  <sheetViews>
    <sheetView tabSelected="1" zoomScale="110" zoomScaleNormal="110" workbookViewId="0">
      <selection activeCell="I17" sqref="I17"/>
    </sheetView>
  </sheetViews>
  <sheetFormatPr defaultRowHeight="12.75" x14ac:dyDescent="0.2"/>
  <cols>
    <col min="3" max="3" width="17.85546875" bestFit="1" customWidth="1"/>
    <col min="4" max="4" width="13.28515625" customWidth="1"/>
    <col min="5" max="6" width="12.85546875" customWidth="1"/>
    <col min="7" max="7" width="16.85546875" customWidth="1"/>
  </cols>
  <sheetData>
    <row r="2" spans="3:8" ht="18.75" x14ac:dyDescent="0.3">
      <c r="C2" s="12"/>
      <c r="D2" s="31" t="s">
        <v>43</v>
      </c>
      <c r="E2" s="31" t="s">
        <v>44</v>
      </c>
      <c r="F2" s="31" t="s">
        <v>45</v>
      </c>
      <c r="G2" s="37" t="s">
        <v>85</v>
      </c>
      <c r="H2" s="38"/>
    </row>
    <row r="3" spans="3:8" ht="18.75" x14ac:dyDescent="0.3">
      <c r="C3" s="11" t="s">
        <v>30</v>
      </c>
      <c r="D3" s="12" t="s">
        <v>46</v>
      </c>
      <c r="E3" s="12" t="s">
        <v>47</v>
      </c>
      <c r="F3" s="12" t="s">
        <v>46</v>
      </c>
      <c r="G3" s="17" t="b">
        <f>OR(D3=D$3,E3=D$3,F3=D$3)</f>
        <v>1</v>
      </c>
      <c r="H3" s="17" t="str">
        <f>IF(G3=TRUE,"ναι","όχι")</f>
        <v>ναι</v>
      </c>
    </row>
    <row r="4" spans="3:8" ht="18.75" x14ac:dyDescent="0.3">
      <c r="C4" s="11" t="s">
        <v>31</v>
      </c>
      <c r="D4" s="12" t="s">
        <v>47</v>
      </c>
      <c r="E4" s="12" t="s">
        <v>47</v>
      </c>
      <c r="F4" s="12" t="s">
        <v>47</v>
      </c>
      <c r="G4" s="17" t="b">
        <f t="shared" ref="G4:G12" si="0">OR(D4=D$3,E4=D$3,F4=D$3)</f>
        <v>0</v>
      </c>
      <c r="H4" s="17" t="str">
        <f t="shared" ref="H4:H12" si="1">IF(G4=TRUE,"ναι","όχι")</f>
        <v>όχι</v>
      </c>
    </row>
    <row r="5" spans="3:8" ht="18.75" x14ac:dyDescent="0.3">
      <c r="C5" s="11" t="s">
        <v>32</v>
      </c>
      <c r="D5" s="12" t="s">
        <v>46</v>
      </c>
      <c r="E5" s="12" t="s">
        <v>46</v>
      </c>
      <c r="F5" s="12" t="s">
        <v>46</v>
      </c>
      <c r="G5" s="17" t="b">
        <f t="shared" si="0"/>
        <v>1</v>
      </c>
      <c r="H5" s="17" t="str">
        <f t="shared" si="1"/>
        <v>ναι</v>
      </c>
    </row>
    <row r="6" spans="3:8" ht="18.75" x14ac:dyDescent="0.3">
      <c r="C6" s="11" t="s">
        <v>33</v>
      </c>
      <c r="D6" s="12" t="s">
        <v>47</v>
      </c>
      <c r="E6" s="12" t="s">
        <v>46</v>
      </c>
      <c r="F6" s="12" t="s">
        <v>46</v>
      </c>
      <c r="G6" s="17" t="b">
        <f t="shared" si="0"/>
        <v>1</v>
      </c>
      <c r="H6" s="17" t="str">
        <f t="shared" si="1"/>
        <v>ναι</v>
      </c>
    </row>
    <row r="7" spans="3:8" ht="18.75" x14ac:dyDescent="0.3">
      <c r="C7" s="11" t="s">
        <v>34</v>
      </c>
      <c r="D7" s="12" t="s">
        <v>46</v>
      </c>
      <c r="E7" s="12" t="s">
        <v>46</v>
      </c>
      <c r="F7" s="12" t="s">
        <v>47</v>
      </c>
      <c r="G7" s="17" t="b">
        <f t="shared" si="0"/>
        <v>1</v>
      </c>
      <c r="H7" s="17" t="str">
        <f t="shared" si="1"/>
        <v>ναι</v>
      </c>
    </row>
    <row r="8" spans="3:8" ht="18.75" x14ac:dyDescent="0.3">
      <c r="C8" s="11" t="s">
        <v>35</v>
      </c>
      <c r="D8" s="12" t="s">
        <v>46</v>
      </c>
      <c r="E8" s="12" t="s">
        <v>46</v>
      </c>
      <c r="F8" s="12" t="s">
        <v>46</v>
      </c>
      <c r="G8" s="17" t="b">
        <f t="shared" si="0"/>
        <v>1</v>
      </c>
      <c r="H8" s="17" t="str">
        <f t="shared" si="1"/>
        <v>ναι</v>
      </c>
    </row>
    <row r="9" spans="3:8" ht="18.75" x14ac:dyDescent="0.3">
      <c r="C9" s="11" t="s">
        <v>36</v>
      </c>
      <c r="D9" s="12" t="s">
        <v>46</v>
      </c>
      <c r="E9" s="12" t="s">
        <v>47</v>
      </c>
      <c r="F9" s="12" t="s">
        <v>47</v>
      </c>
      <c r="G9" s="17" t="b">
        <f t="shared" si="0"/>
        <v>1</v>
      </c>
      <c r="H9" s="17" t="str">
        <f t="shared" si="1"/>
        <v>ναι</v>
      </c>
    </row>
    <row r="10" spans="3:8" ht="18.75" x14ac:dyDescent="0.3">
      <c r="C10" s="11" t="s">
        <v>37</v>
      </c>
      <c r="D10" s="12" t="s">
        <v>47</v>
      </c>
      <c r="E10" s="12" t="s">
        <v>46</v>
      </c>
      <c r="F10" s="12" t="s">
        <v>46</v>
      </c>
      <c r="G10" s="17" t="b">
        <f t="shared" si="0"/>
        <v>1</v>
      </c>
      <c r="H10" s="17" t="str">
        <f t="shared" si="1"/>
        <v>ναι</v>
      </c>
    </row>
    <row r="11" spans="3:8" ht="18.75" x14ac:dyDescent="0.3">
      <c r="C11" s="11" t="s">
        <v>38</v>
      </c>
      <c r="D11" s="12" t="s">
        <v>47</v>
      </c>
      <c r="E11" s="12" t="s">
        <v>47</v>
      </c>
      <c r="F11" s="12" t="s">
        <v>47</v>
      </c>
      <c r="G11" s="17" t="b">
        <f t="shared" si="0"/>
        <v>0</v>
      </c>
      <c r="H11" s="17" t="str">
        <f t="shared" si="1"/>
        <v>όχι</v>
      </c>
    </row>
    <row r="12" spans="3:8" ht="18.75" x14ac:dyDescent="0.3">
      <c r="C12" s="11" t="s">
        <v>39</v>
      </c>
      <c r="D12" s="12" t="s">
        <v>47</v>
      </c>
      <c r="E12" s="12" t="s">
        <v>46</v>
      </c>
      <c r="F12" s="12" t="s">
        <v>46</v>
      </c>
      <c r="G12" s="17" t="b">
        <f t="shared" si="0"/>
        <v>1</v>
      </c>
      <c r="H12" s="17" t="str">
        <f t="shared" si="1"/>
        <v>ναι</v>
      </c>
    </row>
  </sheetData>
  <mergeCells count="1"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Παράδειγμα 1</vt:lpstr>
      <vt:lpstr>Παράδειγμα 2</vt:lpstr>
      <vt:lpstr>Παράδειγμα 3</vt:lpstr>
      <vt:lpstr>Παράδειγμα 4</vt:lpstr>
      <vt:lpstr>Παράδειγμα 5</vt:lpstr>
      <vt:lpstr>Παράδειγμα 6</vt:lpstr>
      <vt:lpstr>Παράδειγμα 7</vt:lpstr>
      <vt:lpstr>Παράδειγμα 8</vt:lpstr>
    </vt:vector>
  </TitlesOfParts>
  <Company>University of Piraeus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user</cp:lastModifiedBy>
  <dcterms:created xsi:type="dcterms:W3CDTF">2016-10-18T09:54:22Z</dcterms:created>
  <dcterms:modified xsi:type="dcterms:W3CDTF">2022-10-31T06:18:40Z</dcterms:modified>
</cp:coreProperties>
</file>