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harts/chart1.xml" ContentType="application/vnd.openxmlformats-officedocument.drawingml.chart+xml"/>
  <Override PartName="/xl/drawings/drawing2.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comments1.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comments2.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comments3.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xml"/>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comments4.xml" ContentType="application/vnd.openxmlformats-officedocument.spreadsheetml.comments+xml"/>
  <Override PartName="/xl/charts/chart5.xml" ContentType="application/vnd.openxmlformats-officedocument.drawingml.chart+xml"/>
  <Override PartName="/xl/drawings/drawing6.xml" ContentType="application/vnd.openxmlformats-officedocument.drawing+xml"/>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comments5.xml" ContentType="application/vnd.openxmlformats-officedocument.spreadsheetml.comments+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Piraeus\Classes\PRODUCTION PLANNING\FALL 2022\WORKSHEETS\"/>
    </mc:Choice>
  </mc:AlternateContent>
  <xr:revisionPtr revIDLastSave="0" documentId="13_ncr:1_{1A03ED4A-D5B3-4B23-9ACB-529CC8EF7F2F}" xr6:coauthVersionLast="47" xr6:coauthVersionMax="47" xr10:uidLastSave="{00000000-0000-0000-0000-000000000000}"/>
  <bookViews>
    <workbookView xWindow="-110" yWindow="-110" windowWidth="19420" windowHeight="10300" tabRatio="741" activeTab="1" xr2:uid="{CA892034-2943-476D-9F9C-FD20A515AB79}"/>
  </bookViews>
  <sheets>
    <sheet name="MOVING AVERAGE" sheetId="3" r:id="rId1"/>
    <sheet name="SIMPLE EXPONENTIAL SMOOTHING" sheetId="2" r:id="rId2"/>
    <sheet name="EXP. SMOOTH. W TREND - EX. 1" sheetId="4" r:id="rId3"/>
    <sheet name="EXP. SMOOTH. W TREND - EX. 2" sheetId="5" r:id="rId4"/>
    <sheet name="EXP. SMOOTH. W SEASONALITY" sheetId="6" r:id="rId5"/>
    <sheet name="EXP. SMOOTH. W SEASON. - EX. 3" sheetId="7" r:id="rId6"/>
  </sheets>
  <definedNames>
    <definedName name="MOV_AVER_WIDTH">'MOVING AVERAGE'!$E$5</definedName>
    <definedName name="MOV_AverWidth">'MOVING AVERAGE'!$E$5</definedName>
    <definedName name="solver_adj" localSheetId="5" hidden="1">'EXP. SMOOTH. W SEASON. - EX. 3'!$P$5:$P$6</definedName>
    <definedName name="solver_adj" localSheetId="4" hidden="1">'EXP. SMOOTH. W SEASONALITY'!$E$5:$E$6</definedName>
    <definedName name="solver_adj" localSheetId="2" hidden="1">'EXP. SMOOTH. W TREND - EX. 1'!$E$5:$E$6</definedName>
    <definedName name="solver_adj" localSheetId="3" hidden="1">'EXP. SMOOTH. W TREND - EX. 2'!$D$10:$E$10</definedName>
    <definedName name="solver_adj" localSheetId="1" hidden="1">'SIMPLE EXPONENTIAL SMOOTHING'!$E$5</definedName>
    <definedName name="solver_cvg" localSheetId="5" hidden="1">0.0001</definedName>
    <definedName name="solver_cvg" localSheetId="4" hidden="1">0.0001</definedName>
    <definedName name="solver_cvg" localSheetId="2" hidden="1">0.0001</definedName>
    <definedName name="solver_cvg" localSheetId="3" hidden="1">0.0001</definedName>
    <definedName name="solver_cvg" localSheetId="1" hidden="1">0.0001</definedName>
    <definedName name="solver_drv" localSheetId="5" hidden="1">1</definedName>
    <definedName name="solver_drv" localSheetId="4" hidden="1">1</definedName>
    <definedName name="solver_drv" localSheetId="2" hidden="1">1</definedName>
    <definedName name="solver_drv" localSheetId="3" hidden="1">1</definedName>
    <definedName name="solver_drv" localSheetId="1" hidden="1">1</definedName>
    <definedName name="solver_eng" localSheetId="5" hidden="1">1</definedName>
    <definedName name="solver_eng" localSheetId="4" hidden="1">1</definedName>
    <definedName name="solver_eng" localSheetId="2" hidden="1">1</definedName>
    <definedName name="solver_eng" localSheetId="3" hidden="1">1</definedName>
    <definedName name="solver_eng" localSheetId="0" hidden="1">1</definedName>
    <definedName name="solver_eng" localSheetId="1" hidden="1">1</definedName>
    <definedName name="solver_est" localSheetId="5" hidden="1">1</definedName>
    <definedName name="solver_est" localSheetId="4" hidden="1">1</definedName>
    <definedName name="solver_est" localSheetId="2" hidden="1">1</definedName>
    <definedName name="solver_est" localSheetId="3" hidden="1">1</definedName>
    <definedName name="solver_est" localSheetId="1" hidden="1">1</definedName>
    <definedName name="solver_itr" localSheetId="5" hidden="1">2147483647</definedName>
    <definedName name="solver_itr" localSheetId="4" hidden="1">2147483647</definedName>
    <definedName name="solver_itr" localSheetId="2" hidden="1">2147483647</definedName>
    <definedName name="solver_itr" localSheetId="3" hidden="1">2147483647</definedName>
    <definedName name="solver_itr" localSheetId="1" hidden="1">2147483647</definedName>
    <definedName name="solver_lhs1" localSheetId="5" hidden="1">'EXP. SMOOTH. W SEASON. - EX. 3'!$P$5</definedName>
    <definedName name="solver_lhs1" localSheetId="4" hidden="1">'EXP. SMOOTH. W SEASONALITY'!$E$5</definedName>
    <definedName name="solver_lhs1" localSheetId="2" hidden="1">'EXP. SMOOTH. W TREND - EX. 1'!$E$5</definedName>
    <definedName name="solver_lhs1" localSheetId="3" hidden="1">'EXP. SMOOTH. W TREND - EX. 2'!$E$5</definedName>
    <definedName name="solver_lhs1" localSheetId="1" hidden="1">'SIMPLE EXPONENTIAL SMOOTHING'!$E$5</definedName>
    <definedName name="solver_lhs2" localSheetId="5" hidden="1">'EXP. SMOOTH. W SEASON. - EX. 3'!$P$5</definedName>
    <definedName name="solver_lhs2" localSheetId="4" hidden="1">'EXP. SMOOTH. W SEASONALITY'!$E$5</definedName>
    <definedName name="solver_lhs2" localSheetId="2" hidden="1">'EXP. SMOOTH. W TREND - EX. 1'!$E$5</definedName>
    <definedName name="solver_lhs2" localSheetId="3" hidden="1">'EXP. SMOOTH. W TREND - EX. 2'!$E$5</definedName>
    <definedName name="solver_lhs2" localSheetId="1" hidden="1">'SIMPLE EXPONENTIAL SMOOTHING'!$E$5</definedName>
    <definedName name="solver_lhs3" localSheetId="5" hidden="1">'EXP. SMOOTH. W SEASON. - EX. 3'!$P$6</definedName>
    <definedName name="solver_lhs3" localSheetId="4" hidden="1">'EXP. SMOOTH. W SEASONALITY'!$E$6</definedName>
    <definedName name="solver_lhs3" localSheetId="2" hidden="1">'EXP. SMOOTH. W TREND - EX. 1'!$E$6</definedName>
    <definedName name="solver_lhs3" localSheetId="3" hidden="1">'EXP. SMOOTH. W TREND - EX. 2'!$E$6</definedName>
    <definedName name="solver_lhs3" localSheetId="1" hidden="1">'SIMPLE EXPONENTIAL SMOOTHING'!$E$5</definedName>
    <definedName name="solver_lhs4" localSheetId="5" hidden="1">'EXP. SMOOTH. W SEASON. - EX. 3'!$P$6</definedName>
    <definedName name="solver_lhs4" localSheetId="4" hidden="1">'EXP. SMOOTH. W SEASONALITY'!$E$6</definedName>
    <definedName name="solver_lhs4" localSheetId="2" hidden="1">'EXP. SMOOTH. W TREND - EX. 1'!$E$6</definedName>
    <definedName name="solver_lhs4" localSheetId="3" hidden="1">'EXP. SMOOTH. W TREND - EX. 2'!$E$6</definedName>
    <definedName name="solver_mip" localSheetId="5" hidden="1">2147483647</definedName>
    <definedName name="solver_mip" localSheetId="4" hidden="1">2147483647</definedName>
    <definedName name="solver_mip" localSheetId="2" hidden="1">2147483647</definedName>
    <definedName name="solver_mip" localSheetId="3" hidden="1">2147483647</definedName>
    <definedName name="solver_mip" localSheetId="1" hidden="1">2147483647</definedName>
    <definedName name="solver_mni" localSheetId="5" hidden="1">30</definedName>
    <definedName name="solver_mni" localSheetId="4" hidden="1">30</definedName>
    <definedName name="solver_mni" localSheetId="2" hidden="1">30</definedName>
    <definedName name="solver_mni" localSheetId="3" hidden="1">30</definedName>
    <definedName name="solver_mni" localSheetId="1" hidden="1">30</definedName>
    <definedName name="solver_mrt" localSheetId="5" hidden="1">0.075</definedName>
    <definedName name="solver_mrt" localSheetId="4" hidden="1">0.075</definedName>
    <definedName name="solver_mrt" localSheetId="2" hidden="1">0.075</definedName>
    <definedName name="solver_mrt" localSheetId="3" hidden="1">0.075</definedName>
    <definedName name="solver_mrt" localSheetId="1" hidden="1">0.075</definedName>
    <definedName name="solver_msl" localSheetId="5" hidden="1">2</definedName>
    <definedName name="solver_msl" localSheetId="4" hidden="1">2</definedName>
    <definedName name="solver_msl" localSheetId="2" hidden="1">2</definedName>
    <definedName name="solver_msl" localSheetId="3" hidden="1">2</definedName>
    <definedName name="solver_msl" localSheetId="1" hidden="1">2</definedName>
    <definedName name="solver_neg" localSheetId="5" hidden="1">1</definedName>
    <definedName name="solver_neg" localSheetId="4" hidden="1">1</definedName>
    <definedName name="solver_neg" localSheetId="2" hidden="1">1</definedName>
    <definedName name="solver_neg" localSheetId="3" hidden="1">1</definedName>
    <definedName name="solver_neg" localSheetId="0" hidden="1">1</definedName>
    <definedName name="solver_neg" localSheetId="1" hidden="1">1</definedName>
    <definedName name="solver_nod" localSheetId="5" hidden="1">2147483647</definedName>
    <definedName name="solver_nod" localSheetId="4" hidden="1">2147483647</definedName>
    <definedName name="solver_nod" localSheetId="2" hidden="1">2147483647</definedName>
    <definedName name="solver_nod" localSheetId="3" hidden="1">2147483647</definedName>
    <definedName name="solver_nod" localSheetId="1" hidden="1">2147483647</definedName>
    <definedName name="solver_num" localSheetId="5" hidden="1">4</definedName>
    <definedName name="solver_num" localSheetId="4" hidden="1">4</definedName>
    <definedName name="solver_num" localSheetId="2" hidden="1">4</definedName>
    <definedName name="solver_num" localSheetId="3" hidden="1">4</definedName>
    <definedName name="solver_num" localSheetId="0" hidden="1">0</definedName>
    <definedName name="solver_num" localSheetId="1" hidden="1">2</definedName>
    <definedName name="solver_nwt" localSheetId="5" hidden="1">1</definedName>
    <definedName name="solver_nwt" localSheetId="4" hidden="1">1</definedName>
    <definedName name="solver_nwt" localSheetId="2" hidden="1">1</definedName>
    <definedName name="solver_nwt" localSheetId="3" hidden="1">1</definedName>
    <definedName name="solver_nwt" localSheetId="1" hidden="1">1</definedName>
    <definedName name="solver_opt" localSheetId="5" hidden="1">'EXP. SMOOTH. W SEASON. - EX. 3'!$G$34</definedName>
    <definedName name="solver_opt" localSheetId="4" hidden="1">'EXP. SMOOTH. W SEASONALITY'!$D$42</definedName>
    <definedName name="solver_opt" localSheetId="2" hidden="1">'EXP. SMOOTH. W TREND - EX. 1'!$J$3</definedName>
    <definedName name="solver_opt" localSheetId="3" hidden="1">'EXP. SMOOTH. W TREND - EX. 2'!$H$2</definedName>
    <definedName name="solver_opt" localSheetId="0" hidden="1">'MOVING AVERAGE'!$D$38</definedName>
    <definedName name="solver_opt" localSheetId="1" hidden="1">'SIMPLE EXPONENTIAL SMOOTHING'!$D$40</definedName>
    <definedName name="solver_pre" localSheetId="5" hidden="1">0.000001</definedName>
    <definedName name="solver_pre" localSheetId="4" hidden="1">0.000001</definedName>
    <definedName name="solver_pre" localSheetId="2" hidden="1">0.000001</definedName>
    <definedName name="solver_pre" localSheetId="3" hidden="1">0.000001</definedName>
    <definedName name="solver_pre" localSheetId="1" hidden="1">0.000001</definedName>
    <definedName name="solver_rbv" localSheetId="5" hidden="1">1</definedName>
    <definedName name="solver_rbv" localSheetId="4" hidden="1">1</definedName>
    <definedName name="solver_rbv" localSheetId="2" hidden="1">1</definedName>
    <definedName name="solver_rbv" localSheetId="3" hidden="1">1</definedName>
    <definedName name="solver_rbv" localSheetId="1" hidden="1">1</definedName>
    <definedName name="solver_rel1" localSheetId="5" hidden="1">1</definedName>
    <definedName name="solver_rel1" localSheetId="4" hidden="1">1</definedName>
    <definedName name="solver_rel1" localSheetId="2" hidden="1">1</definedName>
    <definedName name="solver_rel1" localSheetId="3" hidden="1">1</definedName>
    <definedName name="solver_rel1" localSheetId="1" hidden="1">1</definedName>
    <definedName name="solver_rel2" localSheetId="5" hidden="1">3</definedName>
    <definedName name="solver_rel2" localSheetId="4" hidden="1">3</definedName>
    <definedName name="solver_rel2" localSheetId="2" hidden="1">3</definedName>
    <definedName name="solver_rel2" localSheetId="3" hidden="1">3</definedName>
    <definedName name="solver_rel2" localSheetId="1" hidden="1">3</definedName>
    <definedName name="solver_rel3" localSheetId="5" hidden="1">1</definedName>
    <definedName name="solver_rel3" localSheetId="4" hidden="1">1</definedName>
    <definedName name="solver_rel3" localSheetId="2" hidden="1">1</definedName>
    <definedName name="solver_rel3" localSheetId="3" hidden="1">1</definedName>
    <definedName name="solver_rel3" localSheetId="1" hidden="1">3</definedName>
    <definedName name="solver_rel4" localSheetId="5" hidden="1">3</definedName>
    <definedName name="solver_rel4" localSheetId="4" hidden="1">3</definedName>
    <definedName name="solver_rel4" localSheetId="2" hidden="1">3</definedName>
    <definedName name="solver_rel4" localSheetId="3" hidden="1">3</definedName>
    <definedName name="solver_rhs1" localSheetId="5" hidden="1">1</definedName>
    <definedName name="solver_rhs1" localSheetId="4" hidden="1">1</definedName>
    <definedName name="solver_rhs1" localSheetId="2" hidden="1">1</definedName>
    <definedName name="solver_rhs1" localSheetId="3" hidden="1">1</definedName>
    <definedName name="solver_rhs1" localSheetId="1" hidden="1">1</definedName>
    <definedName name="solver_rhs2" localSheetId="5" hidden="1">0</definedName>
    <definedName name="solver_rhs2" localSheetId="4" hidden="1">0</definedName>
    <definedName name="solver_rhs2" localSheetId="2" hidden="1">0</definedName>
    <definedName name="solver_rhs2" localSheetId="3" hidden="1">0</definedName>
    <definedName name="solver_rhs2" localSheetId="1" hidden="1">0</definedName>
    <definedName name="solver_rhs3" localSheetId="5" hidden="1">1</definedName>
    <definedName name="solver_rhs3" localSheetId="4" hidden="1">1</definedName>
    <definedName name="solver_rhs3" localSheetId="2" hidden="1">1</definedName>
    <definedName name="solver_rhs3" localSheetId="3" hidden="1">1</definedName>
    <definedName name="solver_rhs3" localSheetId="1" hidden="1">0</definedName>
    <definedName name="solver_rhs4" localSheetId="5" hidden="1">0</definedName>
    <definedName name="solver_rhs4" localSheetId="4" hidden="1">0</definedName>
    <definedName name="solver_rhs4" localSheetId="2" hidden="1">0</definedName>
    <definedName name="solver_rhs4" localSheetId="3" hidden="1">0</definedName>
    <definedName name="solver_rlx" localSheetId="5" hidden="1">2</definedName>
    <definedName name="solver_rlx" localSheetId="4" hidden="1">2</definedName>
    <definedName name="solver_rlx" localSheetId="2" hidden="1">2</definedName>
    <definedName name="solver_rlx" localSheetId="3" hidden="1">2</definedName>
    <definedName name="solver_rlx" localSheetId="1" hidden="1">2</definedName>
    <definedName name="solver_rsd" localSheetId="5" hidden="1">0</definedName>
    <definedName name="solver_rsd" localSheetId="4" hidden="1">0</definedName>
    <definedName name="solver_rsd" localSheetId="2" hidden="1">0</definedName>
    <definedName name="solver_rsd" localSheetId="3" hidden="1">0</definedName>
    <definedName name="solver_rsd" localSheetId="1" hidden="1">0</definedName>
    <definedName name="solver_scl" localSheetId="5" hidden="1">1</definedName>
    <definedName name="solver_scl" localSheetId="4" hidden="1">1</definedName>
    <definedName name="solver_scl" localSheetId="2" hidden="1">1</definedName>
    <definedName name="solver_scl" localSheetId="3" hidden="1">1</definedName>
    <definedName name="solver_scl" localSheetId="1" hidden="1">1</definedName>
    <definedName name="solver_sho" localSheetId="5" hidden="1">2</definedName>
    <definedName name="solver_sho" localSheetId="4" hidden="1">2</definedName>
    <definedName name="solver_sho" localSheetId="2" hidden="1">2</definedName>
    <definedName name="solver_sho" localSheetId="3" hidden="1">2</definedName>
    <definedName name="solver_sho" localSheetId="1" hidden="1">2</definedName>
    <definedName name="solver_ssz" localSheetId="5" hidden="1">100</definedName>
    <definedName name="solver_ssz" localSheetId="4" hidden="1">100</definedName>
    <definedName name="solver_ssz" localSheetId="2" hidden="1">100</definedName>
    <definedName name="solver_ssz" localSheetId="3" hidden="1">100</definedName>
    <definedName name="solver_ssz" localSheetId="1" hidden="1">100</definedName>
    <definedName name="solver_tim" localSheetId="5" hidden="1">2147483647</definedName>
    <definedName name="solver_tim" localSheetId="4" hidden="1">2147483647</definedName>
    <definedName name="solver_tim" localSheetId="2" hidden="1">2147483647</definedName>
    <definedName name="solver_tim" localSheetId="3" hidden="1">2147483647</definedName>
    <definedName name="solver_tim" localSheetId="1" hidden="1">2147483647</definedName>
    <definedName name="solver_tol" localSheetId="5" hidden="1">0.01</definedName>
    <definedName name="solver_tol" localSheetId="4" hidden="1">0.01</definedName>
    <definedName name="solver_tol" localSheetId="2" hidden="1">0.01</definedName>
    <definedName name="solver_tol" localSheetId="3" hidden="1">0.01</definedName>
    <definedName name="solver_tol" localSheetId="1" hidden="1">0.01</definedName>
    <definedName name="solver_typ" localSheetId="5" hidden="1">2</definedName>
    <definedName name="solver_typ" localSheetId="4" hidden="1">2</definedName>
    <definedName name="solver_typ" localSheetId="2" hidden="1">2</definedName>
    <definedName name="solver_typ" localSheetId="3" hidden="1">2</definedName>
    <definedName name="solver_typ" localSheetId="0" hidden="1">1</definedName>
    <definedName name="solver_typ" localSheetId="1" hidden="1">2</definedName>
    <definedName name="solver_val" localSheetId="5" hidden="1">0</definedName>
    <definedName name="solver_val" localSheetId="4" hidden="1">0</definedName>
    <definedName name="solver_val" localSheetId="2" hidden="1">0</definedName>
    <definedName name="solver_val" localSheetId="3" hidden="1">0</definedName>
    <definedName name="solver_val" localSheetId="0" hidden="1">0</definedName>
    <definedName name="solver_val" localSheetId="1" hidden="1">0</definedName>
    <definedName name="solver_ver" localSheetId="5" hidden="1">3</definedName>
    <definedName name="solver_ver" localSheetId="4" hidden="1">3</definedName>
    <definedName name="solver_ver" localSheetId="2" hidden="1">3</definedName>
    <definedName name="solver_ver" localSheetId="3" hidden="1">3</definedName>
    <definedName name="solver_ver" localSheetId="0" hidden="1">3</definedName>
    <definedName name="solver_ver" localSheetId="1"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2" l="1"/>
  <c r="H12" i="2"/>
  <c r="H13" i="2"/>
  <c r="H14" i="2"/>
  <c r="H15" i="2"/>
  <c r="H16" i="2"/>
  <c r="H17" i="2"/>
  <c r="H18" i="2"/>
  <c r="H19" i="2"/>
  <c r="H20" i="2"/>
  <c r="H21" i="2"/>
  <c r="H22" i="2"/>
  <c r="H23" i="2"/>
  <c r="H24" i="2"/>
  <c r="H25" i="2"/>
  <c r="H26" i="2"/>
  <c r="H27" i="2"/>
  <c r="H28" i="2"/>
  <c r="H29" i="2"/>
  <c r="H30" i="2"/>
  <c r="H31" i="2"/>
  <c r="H32" i="2"/>
  <c r="H33" i="2"/>
  <c r="H10" i="2"/>
  <c r="D11" i="2"/>
  <c r="F28" i="7"/>
  <c r="E28" i="7"/>
  <c r="F23" i="7"/>
  <c r="F24" i="7"/>
  <c r="F25" i="7"/>
  <c r="F26" i="7"/>
  <c r="F27" i="7"/>
  <c r="F22" i="7"/>
  <c r="E22" i="7"/>
  <c r="D23" i="7"/>
  <c r="E23" i="7" s="1"/>
  <c r="D24" i="7"/>
  <c r="E24" i="7" s="1"/>
  <c r="D25" i="7"/>
  <c r="E25" i="7" s="1"/>
  <c r="D26" i="7"/>
  <c r="E26" i="7" s="1"/>
  <c r="D27" i="7"/>
  <c r="E27" i="7" s="1"/>
  <c r="D22" i="7"/>
  <c r="C30" i="7"/>
  <c r="H18" i="7" s="1"/>
  <c r="M21" i="7"/>
  <c r="M20" i="7"/>
  <c r="M19" i="7"/>
  <c r="M18" i="7"/>
  <c r="M17" i="7"/>
  <c r="M16" i="7"/>
  <c r="M15" i="7"/>
  <c r="M14" i="7"/>
  <c r="M13" i="7"/>
  <c r="M12" i="7"/>
  <c r="M11" i="7"/>
  <c r="M10" i="7"/>
  <c r="C36" i="6"/>
  <c r="E20" i="6" s="1"/>
  <c r="C34" i="6"/>
  <c r="J21" i="6"/>
  <c r="E21" i="6"/>
  <c r="D21" i="6"/>
  <c r="J20" i="6"/>
  <c r="J19" i="6"/>
  <c r="J18" i="6"/>
  <c r="J17" i="6"/>
  <c r="E17" i="6"/>
  <c r="J16" i="6"/>
  <c r="J15" i="6"/>
  <c r="J14" i="6"/>
  <c r="J13" i="6"/>
  <c r="E13" i="6"/>
  <c r="J12" i="6"/>
  <c r="J11" i="6"/>
  <c r="J10" i="6"/>
  <c r="C34" i="5"/>
  <c r="J10" i="5"/>
  <c r="F10" i="5"/>
  <c r="D11" i="5" s="1"/>
  <c r="H22" i="4"/>
  <c r="H21" i="4"/>
  <c r="H20" i="4"/>
  <c r="H19" i="4"/>
  <c r="H18" i="4"/>
  <c r="H17" i="4"/>
  <c r="H16" i="4"/>
  <c r="H15" i="4"/>
  <c r="H14" i="4"/>
  <c r="H13" i="4"/>
  <c r="G11" i="4"/>
  <c r="G12" i="4" s="1"/>
  <c r="G13" i="4" s="1"/>
  <c r="G14" i="4" s="1"/>
  <c r="G15" i="4" s="1"/>
  <c r="G16" i="4" s="1"/>
  <c r="G17" i="4" s="1"/>
  <c r="G18" i="4" s="1"/>
  <c r="G19" i="4" s="1"/>
  <c r="G20" i="4" s="1"/>
  <c r="G21" i="4" s="1"/>
  <c r="G22" i="4" s="1"/>
  <c r="L10" i="4"/>
  <c r="F10" i="4"/>
  <c r="D11" i="4" s="1"/>
  <c r="E11" i="4" s="1"/>
  <c r="H10" i="3"/>
  <c r="D33" i="3"/>
  <c r="D32" i="3"/>
  <c r="D31" i="3"/>
  <c r="D30" i="3"/>
  <c r="D29" i="3"/>
  <c r="D28" i="3"/>
  <c r="D27" i="3"/>
  <c r="D26" i="3"/>
  <c r="D25" i="3"/>
  <c r="D24" i="3"/>
  <c r="D23" i="3"/>
  <c r="D22" i="3"/>
  <c r="D21" i="3"/>
  <c r="D20" i="3"/>
  <c r="D19" i="3"/>
  <c r="D18" i="3"/>
  <c r="D17" i="3"/>
  <c r="D16" i="3"/>
  <c r="D15" i="3"/>
  <c r="D14" i="3"/>
  <c r="D13" i="3"/>
  <c r="D12" i="3"/>
  <c r="D11" i="3"/>
  <c r="E11" i="3" s="1"/>
  <c r="D10" i="3"/>
  <c r="E10" i="3" s="1"/>
  <c r="C34" i="3"/>
  <c r="C34" i="2"/>
  <c r="D10" i="2"/>
  <c r="E10" i="2" s="1"/>
  <c r="H11" i="7" l="1"/>
  <c r="H12" i="7"/>
  <c r="H19" i="7"/>
  <c r="H16" i="7"/>
  <c r="H15" i="7"/>
  <c r="H20" i="7"/>
  <c r="H13" i="7"/>
  <c r="H17" i="7"/>
  <c r="H21" i="7"/>
  <c r="H10" i="7"/>
  <c r="H14" i="7"/>
  <c r="E11" i="5"/>
  <c r="F11" i="5" s="1"/>
  <c r="F11" i="4"/>
  <c r="E10" i="6"/>
  <c r="D22" i="6" s="1"/>
  <c r="E14" i="6"/>
  <c r="E18" i="6"/>
  <c r="E11" i="6"/>
  <c r="D23" i="6" s="1"/>
  <c r="E15" i="6"/>
  <c r="E19" i="6"/>
  <c r="E12" i="6"/>
  <c r="E16" i="6"/>
  <c r="F10" i="2"/>
  <c r="G10" i="2"/>
  <c r="E11" i="2"/>
  <c r="G11" i="2" s="1"/>
  <c r="G11" i="3"/>
  <c r="F11" i="3"/>
  <c r="H11" i="3" s="1"/>
  <c r="F10" i="3"/>
  <c r="G10" i="3"/>
  <c r="G22" i="7" l="1"/>
  <c r="I23" i="7" s="1"/>
  <c r="J23" i="7" s="1"/>
  <c r="I22" i="7"/>
  <c r="J11" i="4"/>
  <c r="I11" i="4"/>
  <c r="D12" i="4"/>
  <c r="H11" i="5"/>
  <c r="G11" i="5"/>
  <c r="D12" i="5"/>
  <c r="F24" i="6"/>
  <c r="E23" i="6"/>
  <c r="F23" i="6"/>
  <c r="E22" i="6"/>
  <c r="F22" i="6"/>
  <c r="D24" i="6"/>
  <c r="F11" i="2"/>
  <c r="D12" i="2"/>
  <c r="D13" i="2" s="1"/>
  <c r="D14" i="2" s="1"/>
  <c r="D15" i="2" s="1"/>
  <c r="D16" i="2" s="1"/>
  <c r="D17" i="2" s="1"/>
  <c r="D18" i="2" s="1"/>
  <c r="D19" i="2" s="1"/>
  <c r="D20" i="2" s="1"/>
  <c r="D21" i="2" s="1"/>
  <c r="D22" i="2" s="1"/>
  <c r="D23" i="2" s="1"/>
  <c r="D24" i="2" s="1"/>
  <c r="D25" i="2" s="1"/>
  <c r="D26" i="2" s="1"/>
  <c r="D27" i="2" s="1"/>
  <c r="D28" i="2" s="1"/>
  <c r="D29" i="2" s="1"/>
  <c r="D30" i="2" s="1"/>
  <c r="D31" i="2" s="1"/>
  <c r="D32" i="2" s="1"/>
  <c r="D33" i="2" s="1"/>
  <c r="E12" i="3"/>
  <c r="K23" i="7" l="1"/>
  <c r="H22" i="7"/>
  <c r="G23" i="7"/>
  <c r="G24" i="7" s="1"/>
  <c r="I25" i="7" s="1"/>
  <c r="K25" i="7" s="1"/>
  <c r="K22" i="7"/>
  <c r="J22" i="7"/>
  <c r="L23" i="7"/>
  <c r="M23" i="7"/>
  <c r="G22" i="6"/>
  <c r="H22" i="6"/>
  <c r="H24" i="6"/>
  <c r="G24" i="6"/>
  <c r="E12" i="5"/>
  <c r="F12" i="5" s="1"/>
  <c r="I11" i="5"/>
  <c r="J11" i="5"/>
  <c r="H23" i="6"/>
  <c r="G23" i="6"/>
  <c r="E12" i="4"/>
  <c r="F12" i="4" s="1"/>
  <c r="K11" i="4"/>
  <c r="L11" i="4"/>
  <c r="F25" i="6"/>
  <c r="E24" i="6"/>
  <c r="D25" i="6"/>
  <c r="E12" i="2"/>
  <c r="F12" i="2" s="1"/>
  <c r="F12" i="3"/>
  <c r="H12" i="3" s="1"/>
  <c r="G12" i="3"/>
  <c r="E13" i="3"/>
  <c r="I24" i="7" l="1"/>
  <c r="J24" i="7" s="1"/>
  <c r="M24" i="7" s="1"/>
  <c r="H24" i="7"/>
  <c r="G25" i="7"/>
  <c r="I26" i="7" s="1"/>
  <c r="J26" i="7" s="1"/>
  <c r="H23" i="7"/>
  <c r="J25" i="7"/>
  <c r="M25" i="7" s="1"/>
  <c r="L22" i="7"/>
  <c r="M22" i="7"/>
  <c r="H12" i="5"/>
  <c r="D13" i="5"/>
  <c r="G12" i="5"/>
  <c r="I24" i="6"/>
  <c r="J24" i="6"/>
  <c r="H25" i="6"/>
  <c r="G25" i="6"/>
  <c r="I23" i="6"/>
  <c r="J23" i="6"/>
  <c r="F26" i="6"/>
  <c r="E25" i="6"/>
  <c r="D26" i="6"/>
  <c r="J12" i="4"/>
  <c r="I12" i="4"/>
  <c r="D13" i="4"/>
  <c r="J22" i="6"/>
  <c r="I22" i="6"/>
  <c r="G12" i="2"/>
  <c r="E14" i="3"/>
  <c r="F13" i="3"/>
  <c r="H13" i="3" s="1"/>
  <c r="G13" i="3"/>
  <c r="E13" i="2"/>
  <c r="L24" i="7" l="1"/>
  <c r="K24" i="7"/>
  <c r="L25" i="7"/>
  <c r="H25" i="7"/>
  <c r="G26" i="7"/>
  <c r="H26" i="7" s="1"/>
  <c r="K26" i="7"/>
  <c r="M26" i="7"/>
  <c r="L26" i="7"/>
  <c r="J12" i="5"/>
  <c r="I12" i="5"/>
  <c r="J25" i="6"/>
  <c r="I25" i="6"/>
  <c r="E13" i="5"/>
  <c r="F13" i="5" s="1"/>
  <c r="E13" i="4"/>
  <c r="F13" i="4" s="1"/>
  <c r="L12" i="4"/>
  <c r="K12" i="4"/>
  <c r="F27" i="6"/>
  <c r="E26" i="6"/>
  <c r="D27" i="6"/>
  <c r="H26" i="6"/>
  <c r="G26" i="6"/>
  <c r="E15" i="3"/>
  <c r="G14" i="3"/>
  <c r="F14" i="3"/>
  <c r="H14" i="3" s="1"/>
  <c r="G13" i="2"/>
  <c r="F13" i="2"/>
  <c r="G27" i="7" l="1"/>
  <c r="H27" i="7" s="1"/>
  <c r="I27" i="7"/>
  <c r="K27" i="7" s="1"/>
  <c r="K28" i="7" s="1"/>
  <c r="I13" i="4"/>
  <c r="D14" i="4"/>
  <c r="J13" i="4"/>
  <c r="D14" i="5"/>
  <c r="H13" i="5"/>
  <c r="G13" i="5"/>
  <c r="F28" i="6"/>
  <c r="E27" i="6"/>
  <c r="D28" i="6"/>
  <c r="H27" i="6"/>
  <c r="G27" i="6"/>
  <c r="J26" i="6"/>
  <c r="I26" i="6"/>
  <c r="E16" i="3"/>
  <c r="G15" i="3"/>
  <c r="F15" i="3"/>
  <c r="H15" i="3" s="1"/>
  <c r="E14" i="2"/>
  <c r="J27" i="7" l="1"/>
  <c r="J27" i="6"/>
  <c r="I27" i="6"/>
  <c r="J13" i="5"/>
  <c r="I13" i="5"/>
  <c r="E14" i="5"/>
  <c r="F14" i="5"/>
  <c r="F29" i="6"/>
  <c r="E28" i="6"/>
  <c r="D29" i="6"/>
  <c r="E14" i="4"/>
  <c r="F14" i="4" s="1"/>
  <c r="H28" i="6"/>
  <c r="G28" i="6"/>
  <c r="K13" i="4"/>
  <c r="L13" i="4"/>
  <c r="F16" i="3"/>
  <c r="H16" i="3" s="1"/>
  <c r="G16" i="3"/>
  <c r="E17" i="3"/>
  <c r="G14" i="2"/>
  <c r="F14" i="2"/>
  <c r="M27" i="7" l="1"/>
  <c r="J28" i="7"/>
  <c r="L27" i="7"/>
  <c r="D15" i="4"/>
  <c r="J14" i="4"/>
  <c r="I14" i="4"/>
  <c r="G29" i="6"/>
  <c r="H29" i="6"/>
  <c r="E29" i="6"/>
  <c r="F30" i="6"/>
  <c r="D30" i="6"/>
  <c r="J28" i="6"/>
  <c r="I28" i="6"/>
  <c r="D15" i="5"/>
  <c r="H14" i="5"/>
  <c r="G14" i="5"/>
  <c r="F17" i="3"/>
  <c r="H17" i="3" s="1"/>
  <c r="G17" i="3"/>
  <c r="E18" i="3"/>
  <c r="E15" i="2"/>
  <c r="J29" i="6" l="1"/>
  <c r="I29" i="6"/>
  <c r="E15" i="5"/>
  <c r="F15" i="5" s="1"/>
  <c r="L14" i="4"/>
  <c r="K14" i="4"/>
  <c r="F31" i="6"/>
  <c r="E30" i="6"/>
  <c r="D31" i="6"/>
  <c r="J14" i="5"/>
  <c r="I14" i="5"/>
  <c r="G30" i="6"/>
  <c r="H30" i="6"/>
  <c r="E15" i="4"/>
  <c r="F15" i="4" s="1"/>
  <c r="F18" i="3"/>
  <c r="H18" i="3" s="1"/>
  <c r="G18" i="3"/>
  <c r="E19" i="3"/>
  <c r="G15" i="2"/>
  <c r="F15" i="2"/>
  <c r="D16" i="4" l="1"/>
  <c r="I15" i="4"/>
  <c r="J15" i="4"/>
  <c r="D16" i="5"/>
  <c r="G15" i="5"/>
  <c r="H15" i="5"/>
  <c r="H31" i="6"/>
  <c r="G31" i="6"/>
  <c r="I30" i="6"/>
  <c r="J30" i="6"/>
  <c r="F32" i="6"/>
  <c r="E31" i="6"/>
  <c r="D32" i="6"/>
  <c r="E20" i="3"/>
  <c r="G19" i="3"/>
  <c r="F19" i="3"/>
  <c r="H19" i="3" s="1"/>
  <c r="E16" i="2"/>
  <c r="J15" i="5" l="1"/>
  <c r="I15" i="5"/>
  <c r="E16" i="5"/>
  <c r="F16" i="5" s="1"/>
  <c r="F33" i="6"/>
  <c r="E32" i="6"/>
  <c r="D33" i="6"/>
  <c r="E33" i="6" s="1"/>
  <c r="L15" i="4"/>
  <c r="K15" i="4"/>
  <c r="H32" i="6"/>
  <c r="G32" i="6"/>
  <c r="J31" i="6"/>
  <c r="I31" i="6"/>
  <c r="E16" i="4"/>
  <c r="F16" i="4" s="1"/>
  <c r="F20" i="3"/>
  <c r="H20" i="3" s="1"/>
  <c r="G20" i="3"/>
  <c r="E21" i="3"/>
  <c r="F16" i="2"/>
  <c r="G16" i="2"/>
  <c r="G34" i="7" l="1"/>
  <c r="G35" i="7"/>
  <c r="G33" i="7"/>
  <c r="D17" i="4"/>
  <c r="J16" i="4"/>
  <c r="I16" i="4"/>
  <c r="D17" i="5"/>
  <c r="H16" i="5"/>
  <c r="G16" i="5"/>
  <c r="H33" i="6"/>
  <c r="G33" i="6"/>
  <c r="I32" i="6"/>
  <c r="J32" i="6"/>
  <c r="F21" i="3"/>
  <c r="H21" i="3" s="1"/>
  <c r="G21" i="3"/>
  <c r="E22" i="3"/>
  <c r="E17" i="2"/>
  <c r="G36" i="7" l="1"/>
  <c r="L28" i="7"/>
  <c r="F17" i="5"/>
  <c r="E17" i="5"/>
  <c r="L16" i="4"/>
  <c r="K16" i="4"/>
  <c r="J33" i="6"/>
  <c r="D40" i="6" s="1"/>
  <c r="I33" i="6"/>
  <c r="G34" i="6"/>
  <c r="D41" i="6"/>
  <c r="J16" i="5"/>
  <c r="I16" i="5"/>
  <c r="H34" i="6"/>
  <c r="D39" i="6"/>
  <c r="E17" i="4"/>
  <c r="F17" i="4" s="1"/>
  <c r="E23" i="3"/>
  <c r="F22" i="3"/>
  <c r="H22" i="3" s="1"/>
  <c r="G22" i="3"/>
  <c r="G17" i="2"/>
  <c r="F17" i="2"/>
  <c r="D18" i="4" l="1"/>
  <c r="J17" i="4"/>
  <c r="I17" i="4"/>
  <c r="G17" i="5"/>
  <c r="H17" i="5"/>
  <c r="D18" i="5"/>
  <c r="I34" i="6"/>
  <c r="D42" i="6"/>
  <c r="E24" i="3"/>
  <c r="G23" i="3"/>
  <c r="F23" i="3"/>
  <c r="H23" i="3" s="1"/>
  <c r="E18" i="2"/>
  <c r="I17" i="5" l="1"/>
  <c r="J17" i="5"/>
  <c r="E18" i="4"/>
  <c r="F18" i="4" s="1"/>
  <c r="E18" i="5"/>
  <c r="F18" i="5" s="1"/>
  <c r="L17" i="4"/>
  <c r="K17" i="4"/>
  <c r="F24" i="3"/>
  <c r="H24" i="3" s="1"/>
  <c r="G24" i="3"/>
  <c r="E25" i="3"/>
  <c r="G18" i="2"/>
  <c r="F18" i="2"/>
  <c r="H18" i="5" l="1"/>
  <c r="G18" i="5"/>
  <c r="D19" i="5"/>
  <c r="J18" i="4"/>
  <c r="I18" i="4"/>
  <c r="D19" i="4"/>
  <c r="E26" i="3"/>
  <c r="F25" i="3"/>
  <c r="H25" i="3" s="1"/>
  <c r="G25" i="3"/>
  <c r="E19" i="2"/>
  <c r="E19" i="4" l="1"/>
  <c r="F19" i="4" s="1"/>
  <c r="E19" i="5"/>
  <c r="F19" i="5" s="1"/>
  <c r="I18" i="5"/>
  <c r="J18" i="5"/>
  <c r="L18" i="4"/>
  <c r="K18" i="4"/>
  <c r="E27" i="3"/>
  <c r="F26" i="3"/>
  <c r="H26" i="3" s="1"/>
  <c r="G26" i="3"/>
  <c r="G19" i="2"/>
  <c r="F19" i="2"/>
  <c r="H19" i="5" l="1"/>
  <c r="G19" i="5"/>
  <c r="D20" i="5"/>
  <c r="J19" i="4"/>
  <c r="I19" i="4"/>
  <c r="D20" i="4"/>
  <c r="E28" i="3"/>
  <c r="G27" i="3"/>
  <c r="F27" i="3"/>
  <c r="H27" i="3" s="1"/>
  <c r="E20" i="2"/>
  <c r="E20" i="4" l="1"/>
  <c r="F20" i="4" s="1"/>
  <c r="K19" i="4"/>
  <c r="L19" i="4"/>
  <c r="E20" i="5"/>
  <c r="F20" i="5" s="1"/>
  <c r="I19" i="5"/>
  <c r="J19" i="5"/>
  <c r="F28" i="3"/>
  <c r="H28" i="3" s="1"/>
  <c r="G28" i="3"/>
  <c r="E29" i="3"/>
  <c r="F20" i="2"/>
  <c r="G20" i="2"/>
  <c r="H20" i="5" l="1"/>
  <c r="G20" i="5"/>
  <c r="D21" i="5"/>
  <c r="J20" i="4"/>
  <c r="I20" i="4"/>
  <c r="D21" i="4"/>
  <c r="E30" i="3"/>
  <c r="F29" i="3"/>
  <c r="H29" i="3" s="1"/>
  <c r="G29" i="3"/>
  <c r="E21" i="2"/>
  <c r="E21" i="4" l="1"/>
  <c r="F21" i="4" s="1"/>
  <c r="K20" i="4"/>
  <c r="L20" i="4"/>
  <c r="E21" i="5"/>
  <c r="F21" i="5"/>
  <c r="J20" i="5"/>
  <c r="I20" i="5"/>
  <c r="E31" i="3"/>
  <c r="G30" i="3"/>
  <c r="F30" i="3"/>
  <c r="H30" i="3" s="1"/>
  <c r="G21" i="2"/>
  <c r="F21" i="2"/>
  <c r="I21" i="4" l="1"/>
  <c r="J21" i="4"/>
  <c r="D22" i="4"/>
  <c r="D22" i="5"/>
  <c r="H21" i="5"/>
  <c r="G21" i="5"/>
  <c r="E33" i="3"/>
  <c r="E32" i="3"/>
  <c r="G31" i="3"/>
  <c r="F31" i="3"/>
  <c r="H31" i="3" s="1"/>
  <c r="E22" i="2"/>
  <c r="F22" i="5" l="1"/>
  <c r="E22" i="5"/>
  <c r="K21" i="4"/>
  <c r="L21" i="4"/>
  <c r="J21" i="5"/>
  <c r="I21" i="5"/>
  <c r="E22" i="4"/>
  <c r="F22" i="4" s="1"/>
  <c r="F32" i="3"/>
  <c r="H32" i="3" s="1"/>
  <c r="G32" i="3"/>
  <c r="F33" i="3"/>
  <c r="H33" i="3" s="1"/>
  <c r="G33" i="3"/>
  <c r="E34" i="3"/>
  <c r="D39" i="3"/>
  <c r="G22" i="2"/>
  <c r="F22" i="2"/>
  <c r="D40" i="3" l="1"/>
  <c r="I22" i="4"/>
  <c r="J22" i="4"/>
  <c r="D23" i="5"/>
  <c r="H22" i="5"/>
  <c r="G22" i="5"/>
  <c r="G34" i="3"/>
  <c r="D38" i="3"/>
  <c r="D37" i="3"/>
  <c r="F34" i="3"/>
  <c r="E23" i="2"/>
  <c r="J22" i="5" l="1"/>
  <c r="I22" i="5"/>
  <c r="E23" i="5"/>
  <c r="F23" i="5" s="1"/>
  <c r="J23" i="4"/>
  <c r="J3" i="4"/>
  <c r="L22" i="4"/>
  <c r="J4" i="4" s="1"/>
  <c r="K22" i="4"/>
  <c r="J5" i="4"/>
  <c r="I23" i="4"/>
  <c r="G23" i="2"/>
  <c r="F23" i="2"/>
  <c r="D24" i="5" l="1"/>
  <c r="H23" i="5"/>
  <c r="G23" i="5"/>
  <c r="K23" i="4"/>
  <c r="J6" i="4"/>
  <c r="E24" i="2"/>
  <c r="J23" i="5" l="1"/>
  <c r="I23" i="5"/>
  <c r="E24" i="5"/>
  <c r="F24" i="5" s="1"/>
  <c r="F24" i="2"/>
  <c r="G24" i="2"/>
  <c r="G24" i="5" l="1"/>
  <c r="D25" i="5"/>
  <c r="H24" i="5"/>
  <c r="E25" i="2"/>
  <c r="E25" i="5" l="1"/>
  <c r="F25" i="5" s="1"/>
  <c r="J24" i="5"/>
  <c r="I24" i="5"/>
  <c r="G25" i="2"/>
  <c r="F25" i="2"/>
  <c r="G25" i="5" l="1"/>
  <c r="D26" i="5"/>
  <c r="H25" i="5"/>
  <c r="E26" i="2"/>
  <c r="E26" i="5" l="1"/>
  <c r="F26" i="5" s="1"/>
  <c r="I25" i="5"/>
  <c r="J25" i="5"/>
  <c r="G26" i="2"/>
  <c r="F26" i="2"/>
  <c r="H26" i="5" l="1"/>
  <c r="G26" i="5"/>
  <c r="D27" i="5"/>
  <c r="E27" i="2"/>
  <c r="E27" i="5" l="1"/>
  <c r="F27" i="5" s="1"/>
  <c r="I26" i="5"/>
  <c r="J26" i="5"/>
  <c r="G27" i="2"/>
  <c r="F27" i="2"/>
  <c r="H27" i="5" l="1"/>
  <c r="G27" i="5"/>
  <c r="D28" i="5"/>
  <c r="E28" i="2"/>
  <c r="E28" i="5" l="1"/>
  <c r="F28" i="5" s="1"/>
  <c r="I27" i="5"/>
  <c r="J27" i="5"/>
  <c r="F28" i="2"/>
  <c r="G28" i="2"/>
  <c r="H28" i="5" l="1"/>
  <c r="D29" i="5"/>
  <c r="G28" i="5"/>
  <c r="E29" i="2"/>
  <c r="J28" i="5" l="1"/>
  <c r="I28" i="5"/>
  <c r="E29" i="5"/>
  <c r="F29" i="5" s="1"/>
  <c r="G29" i="2"/>
  <c r="F29" i="2"/>
  <c r="D30" i="5" l="1"/>
  <c r="H29" i="5"/>
  <c r="G29" i="5"/>
  <c r="E30" i="2"/>
  <c r="J29" i="5" l="1"/>
  <c r="I29" i="5"/>
  <c r="E30" i="5"/>
  <c r="F30" i="5" s="1"/>
  <c r="G30" i="2"/>
  <c r="F30" i="2"/>
  <c r="D31" i="5" l="1"/>
  <c r="H30" i="5"/>
  <c r="G30" i="5"/>
  <c r="E31" i="2"/>
  <c r="J30" i="5" l="1"/>
  <c r="I30" i="5"/>
  <c r="E31" i="5"/>
  <c r="F31" i="5" s="1"/>
  <c r="G31" i="2"/>
  <c r="F31" i="2"/>
  <c r="D32" i="5" l="1"/>
  <c r="G31" i="5"/>
  <c r="H31" i="5"/>
  <c r="E32" i="2"/>
  <c r="J31" i="5" l="1"/>
  <c r="I31" i="5"/>
  <c r="E32" i="5"/>
  <c r="F32" i="5" s="1"/>
  <c r="F32" i="2"/>
  <c r="G32" i="2"/>
  <c r="G32" i="5" l="1"/>
  <c r="D33" i="5"/>
  <c r="H32" i="5"/>
  <c r="E33" i="2"/>
  <c r="E33" i="5" l="1"/>
  <c r="F33" i="5" s="1"/>
  <c r="J32" i="5"/>
  <c r="I32" i="5"/>
  <c r="E34" i="2"/>
  <c r="D39" i="2"/>
  <c r="G33" i="2"/>
  <c r="D40" i="2" s="1"/>
  <c r="G2" i="2" s="1"/>
  <c r="F33" i="2"/>
  <c r="G33" i="5" l="1"/>
  <c r="H33" i="5"/>
  <c r="D38" i="2"/>
  <c r="D37" i="2"/>
  <c r="F34" i="2"/>
  <c r="D37" i="5" l="1"/>
  <c r="H34" i="5"/>
  <c r="I33" i="5"/>
  <c r="J33" i="5"/>
  <c r="D38" i="5" s="1"/>
  <c r="G34" i="5"/>
  <c r="D39" i="5"/>
  <c r="G34" i="2"/>
  <c r="D40" i="5" l="1"/>
  <c r="H2" i="5" s="1"/>
  <c r="I3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Russell</author>
  </authors>
  <commentList>
    <comment ref="E5" authorId="0" shapeId="0" xr:uid="{8CBE4280-D1E9-47CE-9DDC-6DE4E5AF9E4E}">
      <text>
        <r>
          <rPr>
            <b/>
            <sz val="8"/>
            <color indexed="81"/>
            <rFont val="Tahoma"/>
            <family val="2"/>
            <charset val="161"/>
          </rPr>
          <t>Input a value between 0.00 and 1.00</t>
        </r>
        <r>
          <rPr>
            <sz val="8"/>
            <color indexed="81"/>
            <rFont val="Tahoma"/>
            <family val="2"/>
            <charset val="16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Robin Russell</author>
  </authors>
  <commentList>
    <comment ref="E5" authorId="0" shapeId="0" xr:uid="{43601B70-2B5A-4305-9ABB-613415BE0E3F}">
      <text>
        <r>
          <rPr>
            <b/>
            <sz val="8"/>
            <color indexed="81"/>
            <rFont val="Tahoma"/>
            <family val="2"/>
            <charset val="161"/>
          </rPr>
          <t>Input a value between 0.00 and 1.00</t>
        </r>
      </text>
    </comment>
    <comment ref="E6" authorId="0" shapeId="0" xr:uid="{865F458C-72C2-4D8F-BEC1-0FB298299CAD}">
      <text>
        <r>
          <rPr>
            <b/>
            <sz val="8"/>
            <color indexed="81"/>
            <rFont val="Tahoma"/>
            <family val="2"/>
            <charset val="161"/>
          </rPr>
          <t>Input a value between 0.00 and 1.00</t>
        </r>
      </text>
    </comment>
    <comment ref="B23" authorId="0" shapeId="0" xr:uid="{5727D422-C2AF-4922-BC72-9AEE17DB6696}">
      <text>
        <r>
          <rPr>
            <b/>
            <sz val="8"/>
            <color indexed="81"/>
            <rFont val="Tahoma"/>
            <family val="2"/>
            <charset val="161"/>
          </rPr>
          <t>Συνολική ζήτηση περιόδων 1 έως και 24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Robin Russell</author>
  </authors>
  <commentList>
    <comment ref="E5" authorId="0" shapeId="0" xr:uid="{5BD972FF-78F3-4F93-9312-9402030B6461}">
      <text>
        <r>
          <rPr>
            <b/>
            <sz val="8"/>
            <color indexed="81"/>
            <rFont val="Tahoma"/>
            <family val="2"/>
            <charset val="161"/>
          </rPr>
          <t>Input a value between 0.00 and 1.00</t>
        </r>
      </text>
    </comment>
    <comment ref="E6" authorId="0" shapeId="0" xr:uid="{44C36C7D-C47B-44BD-A93B-B81A54DF7DC5}">
      <text>
        <r>
          <rPr>
            <b/>
            <sz val="8"/>
            <color indexed="81"/>
            <rFont val="Tahoma"/>
            <family val="2"/>
            <charset val="161"/>
          </rPr>
          <t>Input a value between 0.00 and 1.00</t>
        </r>
      </text>
    </comment>
    <comment ref="B34" authorId="0" shapeId="0" xr:uid="{49A669FB-5504-4DC6-8B14-AEB099EBFF67}">
      <text>
        <r>
          <rPr>
            <b/>
            <sz val="8"/>
            <color indexed="81"/>
            <rFont val="Tahoma"/>
            <family val="2"/>
            <charset val="161"/>
          </rPr>
          <t>Συνολική ζήτηση περιόδων 1 έως και 24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Robin Russell</author>
  </authors>
  <commentList>
    <comment ref="E5" authorId="0" shapeId="0" xr:uid="{05D33CAF-274E-4634-BDD2-53BBF0A74A67}">
      <text>
        <r>
          <rPr>
            <b/>
            <sz val="8"/>
            <color indexed="81"/>
            <rFont val="Tahoma"/>
            <family val="2"/>
            <charset val="161"/>
          </rPr>
          <t>Input a value between 0.00 and 1.00</t>
        </r>
      </text>
    </comment>
    <comment ref="E6" authorId="0" shapeId="0" xr:uid="{27232997-0BAB-42EF-AA54-31A8AC055515}">
      <text>
        <r>
          <rPr>
            <b/>
            <sz val="8"/>
            <color indexed="81"/>
            <rFont val="Tahoma"/>
            <family val="2"/>
            <charset val="161"/>
          </rPr>
          <t>Input a value between 0.00 and 1.00</t>
        </r>
      </text>
    </comment>
    <comment ref="B34" authorId="0" shapeId="0" xr:uid="{9C7B8DA4-CC40-45FA-9445-68465C00DA34}">
      <text>
        <r>
          <rPr>
            <b/>
            <sz val="8"/>
            <color indexed="81"/>
            <rFont val="Tahoma"/>
            <family val="2"/>
            <charset val="161"/>
          </rPr>
          <t>Συνολική ζήτηση περιόδων 1 έως και 24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Robin Russell</author>
  </authors>
  <commentList>
    <comment ref="P5" authorId="0" shapeId="0" xr:uid="{62786FCB-3C60-4272-BD7F-19CC8884EF27}">
      <text>
        <r>
          <rPr>
            <b/>
            <sz val="8"/>
            <color indexed="81"/>
            <rFont val="Tahoma"/>
            <family val="2"/>
            <charset val="161"/>
          </rPr>
          <t>Input a value between 0.00 and 1.00</t>
        </r>
      </text>
    </comment>
    <comment ref="P6" authorId="0" shapeId="0" xr:uid="{5B4F7D35-896D-4013-8A6A-AD223065FFF2}">
      <text>
        <r>
          <rPr>
            <b/>
            <sz val="8"/>
            <color indexed="81"/>
            <rFont val="Tahoma"/>
            <family val="2"/>
            <charset val="161"/>
          </rPr>
          <t>Input a value between 0.00 and 1.00</t>
        </r>
      </text>
    </comment>
    <comment ref="B28" authorId="0" shapeId="0" xr:uid="{D577574E-9C93-4912-A47B-40FB915E707F}">
      <text>
        <r>
          <rPr>
            <b/>
            <sz val="8"/>
            <color indexed="81"/>
            <rFont val="Tahoma"/>
            <family val="2"/>
            <charset val="161"/>
          </rPr>
          <t>Συνολική ζήτηση περιόδων 1 έως και 24</t>
        </r>
      </text>
    </comment>
  </commentList>
</comments>
</file>

<file path=xl/sharedStrings.xml><?xml version="1.0" encoding="utf-8"?>
<sst xmlns="http://schemas.openxmlformats.org/spreadsheetml/2006/main" count="115" uniqueCount="33">
  <si>
    <t>Alpha (α)</t>
  </si>
  <si>
    <t>MOVING AVERAGE</t>
  </si>
  <si>
    <t>INPUTS</t>
  </si>
  <si>
    <t>MA width</t>
  </si>
  <si>
    <t>PERIOD (t)</t>
  </si>
  <si>
    <t>DEMAND (D)</t>
  </si>
  <si>
    <t>FORECAST (F)</t>
  </si>
  <si>
    <t>ERROR</t>
  </si>
  <si>
    <t>ABSOLUTE ERROR</t>
  </si>
  <si>
    <t>SQUARE ERROR</t>
  </si>
  <si>
    <t>TOTAL</t>
  </si>
  <si>
    <t>OUTPUTS</t>
  </si>
  <si>
    <t>MSE</t>
  </si>
  <si>
    <t>ME</t>
  </si>
  <si>
    <t>MAE</t>
  </si>
  <si>
    <t>MAPE</t>
  </si>
  <si>
    <t>Number of demand periods</t>
  </si>
  <si>
    <t>SIMPLE EXPONENTIAL SMOOTHING</t>
  </si>
  <si>
    <t>EXPONENTIAL SMOOTHING WITH TREND</t>
  </si>
  <si>
    <t>Beta (β)</t>
  </si>
  <si>
    <t>STRAIGHT LINE ELEMENT (S)</t>
  </si>
  <si>
    <t>TREND ELEMENT (T)</t>
  </si>
  <si>
    <t>Simple exponential</t>
  </si>
  <si>
    <t>MA (3)</t>
  </si>
  <si>
    <t>EXPONENTIAL SMOOTHING WITH SEASONALITY</t>
  </si>
  <si>
    <t>Gamma (γ)</t>
  </si>
  <si>
    <t>SEASONALITY ELEMENT (I)</t>
  </si>
  <si>
    <t>TOTALS</t>
  </si>
  <si>
    <t>AVERAGE DEMAND</t>
  </si>
  <si>
    <t>MONTH (t)</t>
  </si>
  <si>
    <t>MA (4)</t>
  </si>
  <si>
    <t>ABS. ERROR</t>
  </si>
  <si>
    <t xml:space="preserve">FORECAST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</si>
</sst>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1"/>
      <color theme="1"/>
      <name val="Calibri"/>
      <family val="2"/>
      <charset val="161"/>
      <scheme val="minor"/>
    </font>
    <font>
      <b/>
      <sz val="8"/>
      <color indexed="81"/>
      <name val="Tahoma"/>
      <family val="2"/>
      <charset val="161"/>
    </font>
    <font>
      <sz val="8"/>
      <color indexed="81"/>
      <name val="Tahoma"/>
      <family val="2"/>
      <charset val="161"/>
    </font>
    <font>
      <sz val="11"/>
      <color theme="1"/>
      <name val="Calibri"/>
      <family val="2"/>
      <charset val="161"/>
      <scheme val="minor"/>
    </font>
    <font>
      <b/>
      <sz val="18"/>
      <name val="Cambria"/>
      <family val="1"/>
      <charset val="161"/>
    </font>
    <font>
      <sz val="11"/>
      <color theme="1"/>
      <name val="Cambria"/>
      <family val="1"/>
      <charset val="161"/>
    </font>
    <font>
      <b/>
      <sz val="10"/>
      <name val="Cambria"/>
      <family val="1"/>
      <charset val="161"/>
    </font>
    <font>
      <b/>
      <i/>
      <sz val="12"/>
      <color indexed="17"/>
      <name val="Cambria"/>
      <family val="1"/>
      <charset val="161"/>
    </font>
    <font>
      <sz val="10"/>
      <color indexed="10"/>
      <name val="Cambria"/>
      <family val="1"/>
      <charset val="161"/>
    </font>
    <font>
      <b/>
      <i/>
      <sz val="11"/>
      <name val="Cambria"/>
      <family val="1"/>
      <charset val="161"/>
    </font>
    <font>
      <b/>
      <sz val="10"/>
      <color indexed="12"/>
      <name val="Cambria"/>
      <family val="1"/>
      <charset val="161"/>
    </font>
    <font>
      <b/>
      <sz val="11"/>
      <color theme="1"/>
      <name val="Cambria"/>
      <family val="1"/>
      <charset val="161"/>
    </font>
    <font>
      <b/>
      <i/>
      <sz val="10"/>
      <name val="Cambria"/>
      <family val="1"/>
      <charset val="161"/>
    </font>
    <font>
      <sz val="10"/>
      <name val="Cambria"/>
      <family val="1"/>
      <charset val="161"/>
    </font>
    <font>
      <b/>
      <sz val="11"/>
      <color rgb="FF0070C0"/>
      <name val="Cambria"/>
      <family val="1"/>
    </font>
    <font>
      <b/>
      <sz val="11"/>
      <color rgb="FFFF0000"/>
      <name val="Cambria"/>
      <family val="1"/>
    </font>
    <font>
      <b/>
      <sz val="11"/>
      <color rgb="FF00B050"/>
      <name val="Cambria"/>
      <family val="1"/>
    </font>
  </fonts>
  <fills count="6">
    <fill>
      <patternFill patternType="none"/>
    </fill>
    <fill>
      <patternFill patternType="gray125"/>
    </fill>
    <fill>
      <patternFill patternType="solid">
        <fgColor theme="7"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54">
    <xf numFmtId="0" fontId="0" fillId="0" borderId="0" xfId="0"/>
    <xf numFmtId="0" fontId="4" fillId="2" borderId="0" xfId="0" applyFont="1" applyFill="1" applyAlignment="1">
      <alignment vertical="center"/>
    </xf>
    <xf numFmtId="0" fontId="5" fillId="2" borderId="0" xfId="0" applyFont="1" applyFill="1"/>
    <xf numFmtId="0" fontId="5" fillId="0" borderId="0" xfId="0" applyFont="1"/>
    <xf numFmtId="0" fontId="6" fillId="0" borderId="0" xfId="0" applyFont="1"/>
    <xf numFmtId="0" fontId="7" fillId="0" borderId="0" xfId="0" applyFont="1" applyAlignment="1">
      <alignment horizontal="left" vertical="center"/>
    </xf>
    <xf numFmtId="0" fontId="8" fillId="0" borderId="0" xfId="0" applyFont="1"/>
    <xf numFmtId="0" fontId="5" fillId="4" borderId="1" xfId="0" applyFont="1" applyFill="1" applyBorder="1" applyAlignment="1">
      <alignment horizontal="center"/>
    </xf>
    <xf numFmtId="2" fontId="5" fillId="4" borderId="1" xfId="0" applyNumberFormat="1" applyFont="1" applyFill="1" applyBorder="1" applyAlignment="1">
      <alignment horizontal="center"/>
    </xf>
    <xf numFmtId="0" fontId="5" fillId="0" borderId="2" xfId="0" applyFont="1" applyBorder="1"/>
    <xf numFmtId="0" fontId="5" fillId="0" borderId="0" xfId="0" applyFont="1" applyBorder="1"/>
    <xf numFmtId="0" fontId="5" fillId="3" borderId="1" xfId="0" applyFont="1" applyFill="1" applyBorder="1" applyAlignment="1">
      <alignment horizontal="center" vertical="center"/>
    </xf>
    <xf numFmtId="0" fontId="5" fillId="3" borderId="4" xfId="0" applyFont="1" applyFill="1" applyBorder="1" applyAlignment="1">
      <alignment horizontal="center"/>
    </xf>
    <xf numFmtId="2" fontId="5" fillId="0" borderId="1" xfId="0" applyNumberFormat="1" applyFont="1" applyBorder="1" applyAlignment="1">
      <alignment horizontal="center"/>
    </xf>
    <xf numFmtId="2" fontId="10" fillId="0" borderId="1" xfId="0" applyNumberFormat="1" applyFont="1" applyBorder="1" applyAlignment="1">
      <alignment horizontal="center"/>
    </xf>
    <xf numFmtId="0" fontId="5" fillId="3" borderId="1" xfId="0" applyFont="1" applyFill="1" applyBorder="1" applyAlignment="1">
      <alignment horizontal="center"/>
    </xf>
    <xf numFmtId="0" fontId="5" fillId="3" borderId="5" xfId="0" applyFont="1" applyFill="1" applyBorder="1" applyAlignment="1">
      <alignment horizontal="center"/>
    </xf>
    <xf numFmtId="0" fontId="9" fillId="2" borderId="4"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4" xfId="0" applyFont="1" applyFill="1" applyBorder="1" applyAlignment="1">
      <alignment vertical="center"/>
    </xf>
    <xf numFmtId="2" fontId="11" fillId="2" borderId="4" xfId="0" applyNumberFormat="1" applyFont="1" applyFill="1" applyBorder="1" applyAlignment="1">
      <alignment horizontal="center" vertical="center"/>
    </xf>
    <xf numFmtId="0" fontId="12" fillId="0" borderId="1" xfId="0" applyFont="1" applyBorder="1" applyAlignment="1">
      <alignment horizontal="left" indent="1"/>
    </xf>
    <xf numFmtId="0" fontId="5" fillId="0" borderId="0" xfId="0" applyFont="1" applyBorder="1" applyAlignment="1">
      <alignment horizontal="center"/>
    </xf>
    <xf numFmtId="0" fontId="12" fillId="0" borderId="1" xfId="0" applyFont="1" applyFill="1" applyBorder="1" applyAlignment="1">
      <alignment horizontal="left" indent="1"/>
    </xf>
    <xf numFmtId="0" fontId="13" fillId="0" borderId="0" xfId="0" applyFont="1"/>
    <xf numFmtId="0" fontId="5" fillId="0" borderId="1" xfId="0" applyFont="1" applyBorder="1" applyAlignment="1">
      <alignment horizontal="left" vertical="center"/>
    </xf>
    <xf numFmtId="0" fontId="9" fillId="0" borderId="0" xfId="0" applyFont="1" applyBorder="1" applyAlignment="1">
      <alignment horizontal="center" vertical="center" wrapText="1"/>
    </xf>
    <xf numFmtId="2" fontId="5" fillId="0" borderId="0" xfId="0" applyNumberFormat="1" applyFont="1" applyBorder="1" applyAlignment="1">
      <alignment horizontal="center"/>
    </xf>
    <xf numFmtId="2" fontId="11" fillId="2" borderId="0" xfId="0" applyNumberFormat="1" applyFont="1" applyFill="1" applyBorder="1" applyAlignment="1">
      <alignment horizontal="center" vertical="center"/>
    </xf>
    <xf numFmtId="10" fontId="10" fillId="0" borderId="1" xfId="1" applyNumberFormat="1" applyFont="1" applyBorder="1" applyAlignment="1">
      <alignment horizontal="center"/>
    </xf>
    <xf numFmtId="1" fontId="5" fillId="4" borderId="1" xfId="0" applyNumberFormat="1" applyFont="1" applyFill="1" applyBorder="1" applyAlignment="1">
      <alignment horizontal="center" vertical="center"/>
    </xf>
    <xf numFmtId="2" fontId="14" fillId="0" borderId="0" xfId="0" applyNumberFormat="1" applyFont="1"/>
    <xf numFmtId="2" fontId="0" fillId="0" borderId="0" xfId="0" applyNumberFormat="1"/>
    <xf numFmtId="0" fontId="9" fillId="0" borderId="0" xfId="0" applyFont="1" applyAlignment="1">
      <alignment horizontal="center" vertical="center" wrapText="1"/>
    </xf>
    <xf numFmtId="0" fontId="5" fillId="5" borderId="1" xfId="0" applyFont="1" applyFill="1" applyBorder="1" applyAlignment="1">
      <alignment horizontal="center"/>
    </xf>
    <xf numFmtId="0" fontId="5" fillId="0" borderId="1" xfId="0" applyFont="1" applyBorder="1" applyAlignment="1">
      <alignment horizontal="center"/>
    </xf>
    <xf numFmtId="0" fontId="5" fillId="0" borderId="1" xfId="0" applyFont="1" applyBorder="1"/>
    <xf numFmtId="2" fontId="5" fillId="5" borderId="1" xfId="0" applyNumberFormat="1" applyFont="1" applyFill="1" applyBorder="1" applyAlignment="1">
      <alignment horizontal="center"/>
    </xf>
    <xf numFmtId="164" fontId="5" fillId="0" borderId="0" xfId="0" applyNumberFormat="1" applyFont="1"/>
    <xf numFmtId="2" fontId="11" fillId="2" borderId="0" xfId="0" applyNumberFormat="1" applyFont="1" applyFill="1" applyAlignment="1">
      <alignment horizontal="center" vertical="center"/>
    </xf>
    <xf numFmtId="0" fontId="5" fillId="0" borderId="0" xfId="0" applyFont="1" applyAlignment="1">
      <alignment horizontal="center"/>
    </xf>
    <xf numFmtId="2" fontId="15" fillId="5" borderId="1" xfId="0" applyNumberFormat="1" applyFont="1" applyFill="1" applyBorder="1" applyAlignment="1">
      <alignment horizontal="center"/>
    </xf>
    <xf numFmtId="2" fontId="16" fillId="0" borderId="1" xfId="0" applyNumberFormat="1" applyFont="1" applyBorder="1" applyAlignment="1">
      <alignment horizontal="center"/>
    </xf>
    <xf numFmtId="2" fontId="15" fillId="0" borderId="1" xfId="0" applyNumberFormat="1" applyFont="1" applyBorder="1" applyAlignment="1">
      <alignment horizontal="center"/>
    </xf>
    <xf numFmtId="0" fontId="5" fillId="0" borderId="0" xfId="0" applyFont="1" applyAlignment="1">
      <alignment horizontal="left" vertical="center" wrapText="1"/>
    </xf>
    <xf numFmtId="2" fontId="11" fillId="0" borderId="0" xfId="0" applyNumberFormat="1" applyFont="1" applyAlignment="1">
      <alignment horizontal="center" vertical="center"/>
    </xf>
    <xf numFmtId="2" fontId="5" fillId="3" borderId="1" xfId="0" applyNumberFormat="1" applyFont="1" applyFill="1" applyBorder="1" applyAlignment="1">
      <alignment horizont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2" borderId="0" xfId="0" applyFont="1" applyFill="1" applyAlignment="1">
      <alignment horizontal="left" vertical="center"/>
    </xf>
  </cellXfs>
  <cellStyles count="2">
    <cellStyle name="Normal" xfId="0" builtinId="0"/>
    <cellStyle name="Percent" xfId="1" builtinId="5"/>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05568445475635E-2"/>
          <c:y val="7.3333572049388188E-2"/>
          <c:w val="0.90719257540603249"/>
          <c:h val="0.81000263672733308"/>
        </c:manualLayout>
      </c:layout>
      <c:lineChart>
        <c:grouping val="standard"/>
        <c:varyColors val="0"/>
        <c:ser>
          <c:idx val="0"/>
          <c:order val="0"/>
          <c:tx>
            <c:strRef>
              <c:f>'MOVING AVERAGE'!$C$8</c:f>
              <c:strCache>
                <c:ptCount val="1"/>
                <c:pt idx="0">
                  <c:v>DEMAND (D)</c:v>
                </c:pt>
              </c:strCache>
            </c:strRef>
          </c:tx>
          <c:marker>
            <c:symbol val="diamond"/>
            <c:size val="5"/>
            <c:spPr>
              <a:solidFill>
                <a:srgbClr val="000080"/>
              </a:solidFill>
              <a:ln>
                <a:solidFill>
                  <a:srgbClr val="000080"/>
                </a:solidFill>
                <a:prstDash val="solid"/>
              </a:ln>
            </c:spPr>
          </c:marker>
          <c:val>
            <c:numRef>
              <c:f>'MOVING AVERAGE'!$C$10:$C$33</c:f>
              <c:numCache>
                <c:formatCode>General</c:formatCode>
                <c:ptCount val="24"/>
                <c:pt idx="0">
                  <c:v>30</c:v>
                </c:pt>
                <c:pt idx="1">
                  <c:v>32</c:v>
                </c:pt>
                <c:pt idx="2">
                  <c:v>34</c:v>
                </c:pt>
                <c:pt idx="3">
                  <c:v>36</c:v>
                </c:pt>
                <c:pt idx="4">
                  <c:v>38</c:v>
                </c:pt>
                <c:pt idx="5">
                  <c:v>39</c:v>
                </c:pt>
                <c:pt idx="6">
                  <c:v>41</c:v>
                </c:pt>
                <c:pt idx="7">
                  <c:v>42</c:v>
                </c:pt>
                <c:pt idx="8">
                  <c:v>42</c:v>
                </c:pt>
                <c:pt idx="9">
                  <c:v>43</c:v>
                </c:pt>
                <c:pt idx="10">
                  <c:v>45</c:v>
                </c:pt>
                <c:pt idx="11">
                  <c:v>46</c:v>
                </c:pt>
                <c:pt idx="12">
                  <c:v>47</c:v>
                </c:pt>
                <c:pt idx="13">
                  <c:v>47</c:v>
                </c:pt>
                <c:pt idx="14">
                  <c:v>48</c:v>
                </c:pt>
                <c:pt idx="15">
                  <c:v>49</c:v>
                </c:pt>
                <c:pt idx="16">
                  <c:v>52</c:v>
                </c:pt>
                <c:pt idx="17">
                  <c:v>53</c:v>
                </c:pt>
                <c:pt idx="18">
                  <c:v>54</c:v>
                </c:pt>
                <c:pt idx="19">
                  <c:v>55</c:v>
                </c:pt>
                <c:pt idx="20">
                  <c:v>57</c:v>
                </c:pt>
                <c:pt idx="21">
                  <c:v>57</c:v>
                </c:pt>
                <c:pt idx="22">
                  <c:v>57</c:v>
                </c:pt>
                <c:pt idx="23">
                  <c:v>58</c:v>
                </c:pt>
              </c:numCache>
            </c:numRef>
          </c:val>
          <c:smooth val="0"/>
          <c:extLst>
            <c:ext xmlns:c16="http://schemas.microsoft.com/office/drawing/2014/chart" uri="{C3380CC4-5D6E-409C-BE32-E72D297353CC}">
              <c16:uniqueId val="{00000000-7EC0-41B5-BCF8-3AAC83B5B928}"/>
            </c:ext>
          </c:extLst>
        </c:ser>
        <c:ser>
          <c:idx val="1"/>
          <c:order val="1"/>
          <c:tx>
            <c:strRef>
              <c:f>'MOVING AVERAGE'!$D$8:$D$9</c:f>
              <c:strCache>
                <c:ptCount val="2"/>
                <c:pt idx="0">
                  <c:v>FORECAST (F)</c:v>
                </c:pt>
              </c:strCache>
            </c:strRef>
          </c:tx>
          <c:marker>
            <c:symbol val="square"/>
            <c:size val="5"/>
            <c:spPr>
              <a:solidFill>
                <a:srgbClr val="FF00FF"/>
              </a:solidFill>
              <a:ln>
                <a:solidFill>
                  <a:srgbClr val="FF00FF"/>
                </a:solidFill>
                <a:prstDash val="solid"/>
              </a:ln>
            </c:spPr>
          </c:marker>
          <c:val>
            <c:numRef>
              <c:f>'MOVING AVERAGE'!$D$10:$D$33</c:f>
              <c:numCache>
                <c:formatCode>0.00</c:formatCode>
                <c:ptCount val="24"/>
                <c:pt idx="0">
                  <c:v>30</c:v>
                </c:pt>
                <c:pt idx="1">
                  <c:v>30</c:v>
                </c:pt>
                <c:pt idx="2">
                  <c:v>31</c:v>
                </c:pt>
                <c:pt idx="3">
                  <c:v>32</c:v>
                </c:pt>
                <c:pt idx="4">
                  <c:v>33</c:v>
                </c:pt>
                <c:pt idx="5">
                  <c:v>34</c:v>
                </c:pt>
                <c:pt idx="6">
                  <c:v>35.799999999999997</c:v>
                </c:pt>
                <c:pt idx="7">
                  <c:v>37.6</c:v>
                </c:pt>
                <c:pt idx="8">
                  <c:v>39.200000000000003</c:v>
                </c:pt>
                <c:pt idx="9">
                  <c:v>40.4</c:v>
                </c:pt>
                <c:pt idx="10">
                  <c:v>41.4</c:v>
                </c:pt>
                <c:pt idx="11">
                  <c:v>42.6</c:v>
                </c:pt>
                <c:pt idx="12">
                  <c:v>43.6</c:v>
                </c:pt>
                <c:pt idx="13">
                  <c:v>44.6</c:v>
                </c:pt>
                <c:pt idx="14">
                  <c:v>45.6</c:v>
                </c:pt>
                <c:pt idx="15">
                  <c:v>46.6</c:v>
                </c:pt>
                <c:pt idx="16">
                  <c:v>47.4</c:v>
                </c:pt>
                <c:pt idx="17">
                  <c:v>48.6</c:v>
                </c:pt>
                <c:pt idx="18">
                  <c:v>49.8</c:v>
                </c:pt>
                <c:pt idx="19">
                  <c:v>51.2</c:v>
                </c:pt>
                <c:pt idx="20">
                  <c:v>52.6</c:v>
                </c:pt>
                <c:pt idx="21">
                  <c:v>54.2</c:v>
                </c:pt>
                <c:pt idx="22">
                  <c:v>55.2</c:v>
                </c:pt>
                <c:pt idx="23">
                  <c:v>56</c:v>
                </c:pt>
              </c:numCache>
            </c:numRef>
          </c:val>
          <c:smooth val="0"/>
          <c:extLst>
            <c:ext xmlns:c16="http://schemas.microsoft.com/office/drawing/2014/chart" uri="{C3380CC4-5D6E-409C-BE32-E72D297353CC}">
              <c16:uniqueId val="{00000001-7EC0-41B5-BCF8-3AAC83B5B928}"/>
            </c:ext>
          </c:extLst>
        </c:ser>
        <c:dLbls>
          <c:showLegendKey val="0"/>
          <c:showVal val="0"/>
          <c:showCatName val="0"/>
          <c:showSerName val="0"/>
          <c:showPercent val="0"/>
          <c:showBubbleSize val="0"/>
        </c:dLbls>
        <c:marker val="1"/>
        <c:smooth val="0"/>
        <c:axId val="359458448"/>
        <c:axId val="1"/>
      </c:lineChart>
      <c:catAx>
        <c:axId val="35945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59458448"/>
        <c:crosses val="autoZero"/>
        <c:crossBetween val="between"/>
      </c:valAx>
      <c:spPr>
        <a:noFill/>
        <a:ln w="25400">
          <a:noFill/>
        </a:ln>
      </c:spPr>
    </c:plotArea>
    <c:legend>
      <c:legendPos val="r"/>
      <c:layout>
        <c:manualLayout>
          <c:xMode val="edge"/>
          <c:yMode val="edge"/>
          <c:x val="0.65793338061205042"/>
          <c:y val="0.47696295568673414"/>
          <c:w val="0.28692962103634956"/>
          <c:h val="0.13666711154658706"/>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05568445475635E-2"/>
          <c:y val="7.3333572049388188E-2"/>
          <c:w val="0.90719257540603249"/>
          <c:h val="0.81000263672733308"/>
        </c:manualLayout>
      </c:layout>
      <c:lineChart>
        <c:grouping val="standard"/>
        <c:varyColors val="0"/>
        <c:ser>
          <c:idx val="0"/>
          <c:order val="0"/>
          <c:tx>
            <c:strRef>
              <c:f>'SIMPLE EXPONENTIAL SMOOTHING'!$C$8</c:f>
              <c:strCache>
                <c:ptCount val="1"/>
                <c:pt idx="0">
                  <c:v>DEMAND (D)</c:v>
                </c:pt>
              </c:strCache>
            </c:strRef>
          </c:tx>
          <c:marker>
            <c:symbol val="diamond"/>
            <c:size val="5"/>
            <c:spPr>
              <a:solidFill>
                <a:srgbClr val="000080"/>
              </a:solidFill>
              <a:ln>
                <a:solidFill>
                  <a:srgbClr val="000080"/>
                </a:solidFill>
                <a:prstDash val="solid"/>
              </a:ln>
            </c:spPr>
          </c:marker>
          <c:val>
            <c:numRef>
              <c:f>'SIMPLE EXPONENTIAL SMOOTHING'!$C$10:$C$33</c:f>
              <c:numCache>
                <c:formatCode>General</c:formatCode>
                <c:ptCount val="24"/>
                <c:pt idx="0">
                  <c:v>30</c:v>
                </c:pt>
                <c:pt idx="1">
                  <c:v>32</c:v>
                </c:pt>
                <c:pt idx="2">
                  <c:v>34</c:v>
                </c:pt>
                <c:pt idx="3">
                  <c:v>33</c:v>
                </c:pt>
                <c:pt idx="4">
                  <c:v>29</c:v>
                </c:pt>
                <c:pt idx="5">
                  <c:v>31</c:v>
                </c:pt>
                <c:pt idx="6">
                  <c:v>34</c:v>
                </c:pt>
                <c:pt idx="7">
                  <c:v>32</c:v>
                </c:pt>
                <c:pt idx="8">
                  <c:v>31</c:v>
                </c:pt>
                <c:pt idx="9">
                  <c:v>33</c:v>
                </c:pt>
                <c:pt idx="10">
                  <c:v>30</c:v>
                </c:pt>
                <c:pt idx="11">
                  <c:v>28</c:v>
                </c:pt>
                <c:pt idx="12">
                  <c:v>29</c:v>
                </c:pt>
                <c:pt idx="13">
                  <c:v>32</c:v>
                </c:pt>
                <c:pt idx="14">
                  <c:v>33</c:v>
                </c:pt>
                <c:pt idx="15">
                  <c:v>35</c:v>
                </c:pt>
                <c:pt idx="16">
                  <c:v>36</c:v>
                </c:pt>
                <c:pt idx="17">
                  <c:v>32</c:v>
                </c:pt>
                <c:pt idx="18">
                  <c:v>33</c:v>
                </c:pt>
                <c:pt idx="19">
                  <c:v>37</c:v>
                </c:pt>
                <c:pt idx="20">
                  <c:v>38</c:v>
                </c:pt>
                <c:pt idx="21">
                  <c:v>35</c:v>
                </c:pt>
                <c:pt idx="22">
                  <c:v>36</c:v>
                </c:pt>
                <c:pt idx="23">
                  <c:v>33</c:v>
                </c:pt>
              </c:numCache>
            </c:numRef>
          </c:val>
          <c:smooth val="0"/>
          <c:extLst>
            <c:ext xmlns:c16="http://schemas.microsoft.com/office/drawing/2014/chart" uri="{C3380CC4-5D6E-409C-BE32-E72D297353CC}">
              <c16:uniqueId val="{00000000-4FFB-4DA4-A5B6-9722F221AAFE}"/>
            </c:ext>
          </c:extLst>
        </c:ser>
        <c:ser>
          <c:idx val="1"/>
          <c:order val="1"/>
          <c:tx>
            <c:strRef>
              <c:f>'SIMPLE EXPONENTIAL SMOOTHING'!$D$8:$D$9</c:f>
              <c:strCache>
                <c:ptCount val="2"/>
                <c:pt idx="0">
                  <c:v>FORECAST (F)</c:v>
                </c:pt>
              </c:strCache>
            </c:strRef>
          </c:tx>
          <c:marker>
            <c:symbol val="square"/>
            <c:size val="5"/>
            <c:spPr>
              <a:solidFill>
                <a:srgbClr val="FF00FF"/>
              </a:solidFill>
              <a:ln>
                <a:solidFill>
                  <a:srgbClr val="FF00FF"/>
                </a:solidFill>
                <a:prstDash val="solid"/>
              </a:ln>
            </c:spPr>
          </c:marker>
          <c:val>
            <c:numRef>
              <c:f>'SIMPLE EXPONENTIAL SMOOTHING'!$D$10:$D$33</c:f>
              <c:numCache>
                <c:formatCode>0.00</c:formatCode>
                <c:ptCount val="24"/>
                <c:pt idx="0">
                  <c:v>30</c:v>
                </c:pt>
                <c:pt idx="1">
                  <c:v>30</c:v>
                </c:pt>
                <c:pt idx="2">
                  <c:v>31.111444656825427</c:v>
                </c:pt>
                <c:pt idx="3">
                  <c:v>32.716679357883386</c:v>
                </c:pt>
                <c:pt idx="4">
                  <c:v>32.874126964807814</c:v>
                </c:pt>
                <c:pt idx="5">
                  <c:v>30.721188107358337</c:v>
                </c:pt>
                <c:pt idx="6">
                  <c:v>30.876130101526318</c:v>
                </c:pt>
                <c:pt idx="7">
                  <c:v>32.6121343551645</c:v>
                </c:pt>
                <c:pt idx="8">
                  <c:v>32.271957626011073</c:v>
                </c:pt>
                <c:pt idx="9">
                  <c:v>31.565102372441892</c:v>
                </c:pt>
                <c:pt idx="10">
                  <c:v>32.362507023062363</c:v>
                </c:pt>
                <c:pt idx="11">
                  <c:v>31.049609119314759</c:v>
                </c:pt>
                <c:pt idx="12">
                  <c:v>29.354873238780517</c:v>
                </c:pt>
                <c:pt idx="13">
                  <c:v>29.157662256234048</c:v>
                </c:pt>
                <c:pt idx="14">
                  <c:v>30.737212805335002</c:v>
                </c:pt>
                <c:pt idx="15">
                  <c:v>31.994694173856708</c:v>
                </c:pt>
                <c:pt idx="16">
                  <c:v>33.664809725153347</c:v>
                </c:pt>
                <c:pt idx="17">
                  <c:v>34.962527101977855</c:v>
                </c:pt>
                <c:pt idx="18">
                  <c:v>33.316184642880955</c:v>
                </c:pt>
                <c:pt idx="19">
                  <c:v>33.140473776930804</c:v>
                </c:pt>
                <c:pt idx="20">
                  <c:v>35.285298676184745</c:v>
                </c:pt>
                <c:pt idx="21">
                  <c:v>36.793918816800435</c:v>
                </c:pt>
                <c:pt idx="22">
                  <c:v>35.79699807494471</c:v>
                </c:pt>
                <c:pt idx="23">
                  <c:v>35.909810777408694</c:v>
                </c:pt>
              </c:numCache>
            </c:numRef>
          </c:val>
          <c:smooth val="0"/>
          <c:extLst>
            <c:ext xmlns:c16="http://schemas.microsoft.com/office/drawing/2014/chart" uri="{C3380CC4-5D6E-409C-BE32-E72D297353CC}">
              <c16:uniqueId val="{00000001-4FFB-4DA4-A5B6-9722F221AAFE}"/>
            </c:ext>
          </c:extLst>
        </c:ser>
        <c:dLbls>
          <c:showLegendKey val="0"/>
          <c:showVal val="0"/>
          <c:showCatName val="0"/>
          <c:showSerName val="0"/>
          <c:showPercent val="0"/>
          <c:showBubbleSize val="0"/>
        </c:dLbls>
        <c:marker val="1"/>
        <c:smooth val="0"/>
        <c:axId val="359458448"/>
        <c:axId val="1"/>
      </c:lineChart>
      <c:catAx>
        <c:axId val="35945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59458448"/>
        <c:crosses val="autoZero"/>
        <c:crossBetween val="between"/>
      </c:valAx>
      <c:spPr>
        <a:noFill/>
        <a:ln w="25400">
          <a:noFill/>
        </a:ln>
      </c:spPr>
    </c:plotArea>
    <c:legend>
      <c:legendPos val="r"/>
      <c:layout>
        <c:manualLayout>
          <c:xMode val="edge"/>
          <c:yMode val="edge"/>
          <c:x val="0.68181708998496326"/>
          <c:y val="0.52471866229175634"/>
          <c:w val="0.28692962103634956"/>
          <c:h val="0.13666711154658706"/>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05568445475635E-2"/>
          <c:y val="7.3333572049388188E-2"/>
          <c:w val="0.90719257540603249"/>
          <c:h val="0.81000263672733308"/>
        </c:manualLayout>
      </c:layout>
      <c:lineChart>
        <c:grouping val="standard"/>
        <c:varyColors val="0"/>
        <c:ser>
          <c:idx val="0"/>
          <c:order val="0"/>
          <c:tx>
            <c:strRef>
              <c:f>'EXP. SMOOTH. W TREND - EX. 1'!$C$8</c:f>
              <c:strCache>
                <c:ptCount val="1"/>
                <c:pt idx="0">
                  <c:v>DEMAND (D)</c:v>
                </c:pt>
              </c:strCache>
            </c:strRef>
          </c:tx>
          <c:marker>
            <c:symbol val="diamond"/>
            <c:size val="5"/>
            <c:spPr>
              <a:solidFill>
                <a:srgbClr val="000080"/>
              </a:solidFill>
              <a:ln>
                <a:solidFill>
                  <a:srgbClr val="000080"/>
                </a:solidFill>
                <a:prstDash val="solid"/>
              </a:ln>
            </c:spPr>
          </c:marker>
          <c:val>
            <c:numRef>
              <c:f>'EXP. SMOOTH. W TREND - EX. 1'!$C$10:$C$22</c:f>
              <c:numCache>
                <c:formatCode>0.00</c:formatCode>
                <c:ptCount val="13"/>
                <c:pt idx="0">
                  <c:v>32</c:v>
                </c:pt>
                <c:pt idx="1">
                  <c:v>32.299999999999997</c:v>
                </c:pt>
                <c:pt idx="2">
                  <c:v>33.65</c:v>
                </c:pt>
                <c:pt idx="3">
                  <c:v>35.200000000000003</c:v>
                </c:pt>
                <c:pt idx="4">
                  <c:v>38.4</c:v>
                </c:pt>
                <c:pt idx="5">
                  <c:v>38.9</c:v>
                </c:pt>
                <c:pt idx="6">
                  <c:v>40.799999999999997</c:v>
                </c:pt>
                <c:pt idx="7">
                  <c:v>45</c:v>
                </c:pt>
                <c:pt idx="8">
                  <c:v>46.65</c:v>
                </c:pt>
                <c:pt idx="9">
                  <c:v>45.25</c:v>
                </c:pt>
                <c:pt idx="10">
                  <c:v>48.7</c:v>
                </c:pt>
                <c:pt idx="11">
                  <c:v>49.25</c:v>
                </c:pt>
                <c:pt idx="12">
                  <c:v>51.85</c:v>
                </c:pt>
              </c:numCache>
            </c:numRef>
          </c:val>
          <c:smooth val="0"/>
          <c:extLst>
            <c:ext xmlns:c16="http://schemas.microsoft.com/office/drawing/2014/chart" uri="{C3380CC4-5D6E-409C-BE32-E72D297353CC}">
              <c16:uniqueId val="{00000000-FE05-4B1C-9E2A-3C3FA2E77A42}"/>
            </c:ext>
          </c:extLst>
        </c:ser>
        <c:ser>
          <c:idx val="1"/>
          <c:order val="1"/>
          <c:tx>
            <c:strRef>
              <c:f>'EXP. SMOOTH. W TREND - EX. 1'!$F$8</c:f>
              <c:strCache>
                <c:ptCount val="1"/>
                <c:pt idx="0">
                  <c:v>FORECAST (F)</c:v>
                </c:pt>
              </c:strCache>
            </c:strRef>
          </c:tx>
          <c:marker>
            <c:symbol val="square"/>
            <c:size val="5"/>
            <c:spPr>
              <a:solidFill>
                <a:srgbClr val="FF00FF"/>
              </a:solidFill>
              <a:ln>
                <a:solidFill>
                  <a:srgbClr val="FF00FF"/>
                </a:solidFill>
                <a:prstDash val="solid"/>
              </a:ln>
            </c:spPr>
          </c:marker>
          <c:val>
            <c:numRef>
              <c:f>'EXP. SMOOTH. W TREND - EX. 1'!$F$10:$F$22</c:f>
              <c:numCache>
                <c:formatCode>0.00</c:formatCode>
                <c:ptCount val="13"/>
                <c:pt idx="0">
                  <c:v>33.5</c:v>
                </c:pt>
                <c:pt idx="1">
                  <c:v>34.459999999999994</c:v>
                </c:pt>
                <c:pt idx="2">
                  <c:v>35.092399999999991</c:v>
                </c:pt>
                <c:pt idx="3">
                  <c:v>35.853535999999991</c:v>
                </c:pt>
                <c:pt idx="4">
                  <c:v>36.812119039999992</c:v>
                </c:pt>
                <c:pt idx="5">
                  <c:v>38.538400025599991</c:v>
                </c:pt>
                <c:pt idx="6">
                  <c:v>39.918492713983987</c:v>
                </c:pt>
                <c:pt idx="7">
                  <c:v>41.507448033013745</c:v>
                </c:pt>
                <c:pt idx="8">
                  <c:v>44.089269874353754</c:v>
                </c:pt>
                <c:pt idx="9">
                  <c:v>46.54518897083053</c:v>
                </c:pt>
                <c:pt idx="10">
                  <c:v>47.766621000114448</c:v>
                </c:pt>
                <c:pt idx="11">
                  <c:v>49.71262616060632</c:v>
                </c:pt>
                <c:pt idx="12">
                  <c:v>51.21207220331425</c:v>
                </c:pt>
              </c:numCache>
            </c:numRef>
          </c:val>
          <c:smooth val="0"/>
          <c:extLst>
            <c:ext xmlns:c16="http://schemas.microsoft.com/office/drawing/2014/chart" uri="{C3380CC4-5D6E-409C-BE32-E72D297353CC}">
              <c16:uniqueId val="{00000001-FE05-4B1C-9E2A-3C3FA2E77A42}"/>
            </c:ext>
          </c:extLst>
        </c:ser>
        <c:ser>
          <c:idx val="2"/>
          <c:order val="2"/>
          <c:tx>
            <c:v>S.E.S.</c:v>
          </c:tx>
          <c:spPr>
            <a:ln>
              <a:solidFill>
                <a:srgbClr val="00B050"/>
              </a:solidFill>
            </a:ln>
          </c:spPr>
          <c:val>
            <c:numRef>
              <c:f>'EXP. SMOOTH. W TREND - EX. 1'!$G$10:$G$22</c:f>
              <c:numCache>
                <c:formatCode>0.00</c:formatCode>
                <c:ptCount val="13"/>
                <c:pt idx="1">
                  <c:v>32</c:v>
                </c:pt>
                <c:pt idx="2">
                  <c:v>32.089999999999996</c:v>
                </c:pt>
                <c:pt idx="3">
                  <c:v>32.557999999999993</c:v>
                </c:pt>
                <c:pt idx="4">
                  <c:v>33.350599999999993</c:v>
                </c:pt>
                <c:pt idx="5">
                  <c:v>34.865419999999993</c:v>
                </c:pt>
                <c:pt idx="6">
                  <c:v>36.075793999999995</c:v>
                </c:pt>
                <c:pt idx="7">
                  <c:v>37.493055799999993</c:v>
                </c:pt>
                <c:pt idx="8">
                  <c:v>39.745139059999993</c:v>
                </c:pt>
                <c:pt idx="9">
                  <c:v>41.816597341999994</c:v>
                </c:pt>
                <c:pt idx="10">
                  <c:v>42.846618139399993</c:v>
                </c:pt>
                <c:pt idx="11">
                  <c:v>44.602632697579992</c:v>
                </c:pt>
                <c:pt idx="12">
                  <c:v>45.996842888305991</c:v>
                </c:pt>
              </c:numCache>
            </c:numRef>
          </c:val>
          <c:smooth val="0"/>
          <c:extLst>
            <c:ext xmlns:c16="http://schemas.microsoft.com/office/drawing/2014/chart" uri="{C3380CC4-5D6E-409C-BE32-E72D297353CC}">
              <c16:uniqueId val="{00000002-FE05-4B1C-9E2A-3C3FA2E77A42}"/>
            </c:ext>
          </c:extLst>
        </c:ser>
        <c:ser>
          <c:idx val="3"/>
          <c:order val="3"/>
          <c:tx>
            <c:v>MA(3)</c:v>
          </c:tx>
          <c:val>
            <c:numRef>
              <c:f>'EXP. SMOOTH. W TREND - EX. 1'!$H$10:$H$22</c:f>
              <c:numCache>
                <c:formatCode>0.00</c:formatCode>
                <c:ptCount val="13"/>
                <c:pt idx="3">
                  <c:v>32.65</c:v>
                </c:pt>
                <c:pt idx="4">
                  <c:v>33.716666666666661</c:v>
                </c:pt>
                <c:pt idx="5">
                  <c:v>35.75</c:v>
                </c:pt>
                <c:pt idx="6">
                  <c:v>37.5</c:v>
                </c:pt>
                <c:pt idx="7">
                  <c:v>39.366666666666667</c:v>
                </c:pt>
                <c:pt idx="8">
                  <c:v>41.566666666666663</c:v>
                </c:pt>
                <c:pt idx="9">
                  <c:v>44.15</c:v>
                </c:pt>
                <c:pt idx="10">
                  <c:v>45.633333333333333</c:v>
                </c:pt>
                <c:pt idx="11">
                  <c:v>46.866666666666674</c:v>
                </c:pt>
                <c:pt idx="12">
                  <c:v>47.733333333333327</c:v>
                </c:pt>
              </c:numCache>
            </c:numRef>
          </c:val>
          <c:smooth val="0"/>
          <c:extLst>
            <c:ext xmlns:c16="http://schemas.microsoft.com/office/drawing/2014/chart" uri="{C3380CC4-5D6E-409C-BE32-E72D297353CC}">
              <c16:uniqueId val="{00000003-FE05-4B1C-9E2A-3C3FA2E77A42}"/>
            </c:ext>
          </c:extLst>
        </c:ser>
        <c:dLbls>
          <c:showLegendKey val="0"/>
          <c:showVal val="0"/>
          <c:showCatName val="0"/>
          <c:showSerName val="0"/>
          <c:showPercent val="0"/>
          <c:showBubbleSize val="0"/>
        </c:dLbls>
        <c:marker val="1"/>
        <c:smooth val="0"/>
        <c:axId val="359458448"/>
        <c:axId val="1"/>
      </c:lineChart>
      <c:catAx>
        <c:axId val="35945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3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59458448"/>
        <c:crosses val="autoZero"/>
        <c:crossBetween val="between"/>
      </c:valAx>
      <c:spPr>
        <a:noFill/>
        <a:ln w="25400">
          <a:noFill/>
        </a:ln>
      </c:spPr>
    </c:plotArea>
    <c:legend>
      <c:legendPos val="r"/>
      <c:layout>
        <c:manualLayout>
          <c:xMode val="edge"/>
          <c:yMode val="edge"/>
          <c:x val="0.70053034478175658"/>
          <c:y val="0.47696295568673414"/>
          <c:w val="0.22903301876447354"/>
          <c:h val="0.25728859257506814"/>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05568445475635E-2"/>
          <c:y val="7.3333572049388188E-2"/>
          <c:w val="0.90719257540603249"/>
          <c:h val="0.81000263672733308"/>
        </c:manualLayout>
      </c:layout>
      <c:lineChart>
        <c:grouping val="standard"/>
        <c:varyColors val="0"/>
        <c:ser>
          <c:idx val="0"/>
          <c:order val="0"/>
          <c:tx>
            <c:strRef>
              <c:f>'EXP. SMOOTH. W TREND - EX. 2'!$C$8</c:f>
              <c:strCache>
                <c:ptCount val="1"/>
                <c:pt idx="0">
                  <c:v>DEMAND (D)</c:v>
                </c:pt>
              </c:strCache>
            </c:strRef>
          </c:tx>
          <c:marker>
            <c:symbol val="diamond"/>
            <c:size val="5"/>
            <c:spPr>
              <a:solidFill>
                <a:srgbClr val="000080"/>
              </a:solidFill>
              <a:ln>
                <a:solidFill>
                  <a:srgbClr val="000080"/>
                </a:solidFill>
                <a:prstDash val="solid"/>
              </a:ln>
            </c:spPr>
          </c:marker>
          <c:val>
            <c:numRef>
              <c:f>'EXP. SMOOTH. W TREND - EX. 2'!$C$10:$C$33</c:f>
              <c:numCache>
                <c:formatCode>General</c:formatCode>
                <c:ptCount val="24"/>
                <c:pt idx="0">
                  <c:v>30</c:v>
                </c:pt>
                <c:pt idx="1">
                  <c:v>32</c:v>
                </c:pt>
                <c:pt idx="2">
                  <c:v>33</c:v>
                </c:pt>
                <c:pt idx="3">
                  <c:v>36</c:v>
                </c:pt>
                <c:pt idx="4">
                  <c:v>35</c:v>
                </c:pt>
                <c:pt idx="5">
                  <c:v>35</c:v>
                </c:pt>
                <c:pt idx="6">
                  <c:v>38</c:v>
                </c:pt>
                <c:pt idx="7">
                  <c:v>44</c:v>
                </c:pt>
                <c:pt idx="8">
                  <c:v>39</c:v>
                </c:pt>
                <c:pt idx="9">
                  <c:v>40</c:v>
                </c:pt>
                <c:pt idx="10">
                  <c:v>41</c:v>
                </c:pt>
                <c:pt idx="11">
                  <c:v>46</c:v>
                </c:pt>
                <c:pt idx="12">
                  <c:v>47</c:v>
                </c:pt>
                <c:pt idx="13">
                  <c:v>47</c:v>
                </c:pt>
                <c:pt idx="14">
                  <c:v>48</c:v>
                </c:pt>
                <c:pt idx="15">
                  <c:v>49</c:v>
                </c:pt>
                <c:pt idx="16">
                  <c:v>52</c:v>
                </c:pt>
                <c:pt idx="17">
                  <c:v>53</c:v>
                </c:pt>
                <c:pt idx="18">
                  <c:v>54</c:v>
                </c:pt>
                <c:pt idx="19">
                  <c:v>55</c:v>
                </c:pt>
                <c:pt idx="20">
                  <c:v>57</c:v>
                </c:pt>
                <c:pt idx="21">
                  <c:v>57</c:v>
                </c:pt>
                <c:pt idx="22">
                  <c:v>57</c:v>
                </c:pt>
                <c:pt idx="23">
                  <c:v>58</c:v>
                </c:pt>
              </c:numCache>
            </c:numRef>
          </c:val>
          <c:smooth val="0"/>
          <c:extLst>
            <c:ext xmlns:c16="http://schemas.microsoft.com/office/drawing/2014/chart" uri="{C3380CC4-5D6E-409C-BE32-E72D297353CC}">
              <c16:uniqueId val="{00000000-3552-4168-8345-32CCE6545C08}"/>
            </c:ext>
          </c:extLst>
        </c:ser>
        <c:ser>
          <c:idx val="1"/>
          <c:order val="1"/>
          <c:tx>
            <c:strRef>
              <c:f>'EXP. SMOOTH. W TREND - EX. 2'!$F$8</c:f>
              <c:strCache>
                <c:ptCount val="1"/>
                <c:pt idx="0">
                  <c:v>FORECAST (F)</c:v>
                </c:pt>
              </c:strCache>
            </c:strRef>
          </c:tx>
          <c:marker>
            <c:symbol val="square"/>
            <c:size val="5"/>
            <c:spPr>
              <a:solidFill>
                <a:srgbClr val="FF00FF"/>
              </a:solidFill>
              <a:ln>
                <a:solidFill>
                  <a:srgbClr val="FF00FF"/>
                </a:solidFill>
                <a:prstDash val="solid"/>
              </a:ln>
            </c:spPr>
          </c:marker>
          <c:val>
            <c:numRef>
              <c:f>'EXP. SMOOTH. W TREND - EX. 2'!$F$10:$F$33</c:f>
              <c:numCache>
                <c:formatCode>0.00</c:formatCode>
                <c:ptCount val="24"/>
                <c:pt idx="0">
                  <c:v>30.708074661742231</c:v>
                </c:pt>
                <c:pt idx="1">
                  <c:v>31.844801091119173</c:v>
                </c:pt>
                <c:pt idx="2">
                  <c:v>33.151957439229555</c:v>
                </c:pt>
                <c:pt idx="3">
                  <c:v>34.394664268751228</c:v>
                </c:pt>
                <c:pt idx="4">
                  <c:v>36.03508237382173</c:v>
                </c:pt>
                <c:pt idx="5">
                  <c:v>37.132151561694414</c:v>
                </c:pt>
                <c:pt idx="6">
                  <c:v>37.936430313271281</c:v>
                </c:pt>
                <c:pt idx="7">
                  <c:v>39.161151721681115</c:v>
                </c:pt>
                <c:pt idx="8">
                  <c:v>41.48538225991846</c:v>
                </c:pt>
                <c:pt idx="9">
                  <c:v>42.317617477730977</c:v>
                </c:pt>
                <c:pt idx="10">
                  <c:v>43.09050961989189</c:v>
                </c:pt>
                <c:pt idx="11">
                  <c:v>43.824298493403987</c:v>
                </c:pt>
                <c:pt idx="12">
                  <c:v>45.455815336036153</c:v>
                </c:pt>
                <c:pt idx="13">
                  <c:v>47.027943053759657</c:v>
                </c:pt>
                <c:pt idx="14">
                  <c:v>48.299727564116246</c:v>
                </c:pt>
                <c:pt idx="15">
                  <c:v>49.507975617901252</c:v>
                </c:pt>
                <c:pt idx="16">
                  <c:v>50.656579369617674</c:v>
                </c:pt>
                <c:pt idx="17">
                  <c:v>52.210491083236938</c:v>
                </c:pt>
                <c:pt idx="18">
                  <c:v>53.690063468219911</c:v>
                </c:pt>
                <c:pt idx="19">
                  <c:v>55.090559228167663</c:v>
                </c:pt>
                <c:pt idx="20">
                  <c:v>56.411257088224438</c:v>
                </c:pt>
                <c:pt idx="21">
                  <c:v>57.884441757658735</c:v>
                </c:pt>
                <c:pt idx="22">
                  <c:v>59.042384386360126</c:v>
                </c:pt>
                <c:pt idx="23">
                  <c:v>59.899485119949411</c:v>
                </c:pt>
              </c:numCache>
            </c:numRef>
          </c:val>
          <c:smooth val="0"/>
          <c:extLst>
            <c:ext xmlns:c16="http://schemas.microsoft.com/office/drawing/2014/chart" uri="{C3380CC4-5D6E-409C-BE32-E72D297353CC}">
              <c16:uniqueId val="{00000001-3552-4168-8345-32CCE6545C08}"/>
            </c:ext>
          </c:extLst>
        </c:ser>
        <c:dLbls>
          <c:showLegendKey val="0"/>
          <c:showVal val="0"/>
          <c:showCatName val="0"/>
          <c:showSerName val="0"/>
          <c:showPercent val="0"/>
          <c:showBubbleSize val="0"/>
        </c:dLbls>
        <c:marker val="1"/>
        <c:smooth val="0"/>
        <c:axId val="359458448"/>
        <c:axId val="1"/>
      </c:lineChart>
      <c:catAx>
        <c:axId val="35945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59458448"/>
        <c:crosses val="autoZero"/>
        <c:crossBetween val="between"/>
      </c:valAx>
      <c:spPr>
        <a:noFill/>
        <a:ln w="25400">
          <a:noFill/>
        </a:ln>
      </c:spPr>
    </c:plotArea>
    <c:legend>
      <c:legendPos val="r"/>
      <c:layout>
        <c:manualLayout>
          <c:xMode val="edge"/>
          <c:yMode val="edge"/>
          <c:x val="0.70053034478175658"/>
          <c:y val="0.47696295568673414"/>
          <c:w val="0.28692962103634956"/>
          <c:h val="0.13666711154658706"/>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05568445475635E-2"/>
          <c:y val="7.3333572049388188E-2"/>
          <c:w val="0.90719257540603249"/>
          <c:h val="0.81000263672733308"/>
        </c:manualLayout>
      </c:layout>
      <c:lineChart>
        <c:grouping val="standard"/>
        <c:varyColors val="0"/>
        <c:ser>
          <c:idx val="0"/>
          <c:order val="0"/>
          <c:tx>
            <c:strRef>
              <c:f>'EXP. SMOOTH. W SEASONALITY'!$C$8</c:f>
              <c:strCache>
                <c:ptCount val="1"/>
                <c:pt idx="0">
                  <c:v>DEMAND (D)</c:v>
                </c:pt>
              </c:strCache>
            </c:strRef>
          </c:tx>
          <c:marker>
            <c:symbol val="diamond"/>
            <c:size val="5"/>
            <c:spPr>
              <a:solidFill>
                <a:srgbClr val="000080"/>
              </a:solidFill>
              <a:ln>
                <a:solidFill>
                  <a:srgbClr val="000080"/>
                </a:solidFill>
                <a:prstDash val="solid"/>
              </a:ln>
            </c:spPr>
          </c:marker>
          <c:val>
            <c:numRef>
              <c:f>'EXP. SMOOTH. W SEASONALITY'!$C$10:$C$33</c:f>
              <c:numCache>
                <c:formatCode>General</c:formatCode>
                <c:ptCount val="24"/>
                <c:pt idx="0">
                  <c:v>30</c:v>
                </c:pt>
                <c:pt idx="1">
                  <c:v>32</c:v>
                </c:pt>
                <c:pt idx="2">
                  <c:v>35</c:v>
                </c:pt>
                <c:pt idx="3">
                  <c:v>39</c:v>
                </c:pt>
                <c:pt idx="4">
                  <c:v>46</c:v>
                </c:pt>
                <c:pt idx="5">
                  <c:v>49</c:v>
                </c:pt>
                <c:pt idx="6">
                  <c:v>51</c:v>
                </c:pt>
                <c:pt idx="7">
                  <c:v>48</c:v>
                </c:pt>
                <c:pt idx="8">
                  <c:v>44</c:v>
                </c:pt>
                <c:pt idx="9">
                  <c:v>40</c:v>
                </c:pt>
                <c:pt idx="10">
                  <c:v>37</c:v>
                </c:pt>
                <c:pt idx="11">
                  <c:v>33</c:v>
                </c:pt>
                <c:pt idx="12">
                  <c:v>31</c:v>
                </c:pt>
                <c:pt idx="13">
                  <c:v>32</c:v>
                </c:pt>
                <c:pt idx="14">
                  <c:v>35</c:v>
                </c:pt>
                <c:pt idx="15">
                  <c:v>38</c:v>
                </c:pt>
                <c:pt idx="16">
                  <c:v>42</c:v>
                </c:pt>
                <c:pt idx="17">
                  <c:v>46</c:v>
                </c:pt>
                <c:pt idx="18">
                  <c:v>49</c:v>
                </c:pt>
                <c:pt idx="19">
                  <c:v>48</c:v>
                </c:pt>
                <c:pt idx="20">
                  <c:v>46</c:v>
                </c:pt>
                <c:pt idx="21">
                  <c:v>43</c:v>
                </c:pt>
                <c:pt idx="22">
                  <c:v>40</c:v>
                </c:pt>
                <c:pt idx="23">
                  <c:v>36</c:v>
                </c:pt>
              </c:numCache>
            </c:numRef>
          </c:val>
          <c:smooth val="0"/>
          <c:extLst>
            <c:ext xmlns:c16="http://schemas.microsoft.com/office/drawing/2014/chart" uri="{C3380CC4-5D6E-409C-BE32-E72D297353CC}">
              <c16:uniqueId val="{00000000-78F2-49D6-85FC-670A053897DB}"/>
            </c:ext>
          </c:extLst>
        </c:ser>
        <c:ser>
          <c:idx val="1"/>
          <c:order val="1"/>
          <c:tx>
            <c:strRef>
              <c:f>'EXP. SMOOTH. W SEASONALITY'!$F$8</c:f>
              <c:strCache>
                <c:ptCount val="1"/>
                <c:pt idx="0">
                  <c:v>FORECAST (F)</c:v>
                </c:pt>
              </c:strCache>
            </c:strRef>
          </c:tx>
          <c:marker>
            <c:symbol val="square"/>
            <c:size val="5"/>
            <c:spPr>
              <a:solidFill>
                <a:srgbClr val="FF00FF"/>
              </a:solidFill>
              <a:ln>
                <a:solidFill>
                  <a:srgbClr val="FF00FF"/>
                </a:solidFill>
                <a:prstDash val="solid"/>
              </a:ln>
            </c:spPr>
          </c:marker>
          <c:val>
            <c:numRef>
              <c:f>'EXP. SMOOTH. W SEASONALITY'!$F$10:$F$33</c:f>
              <c:numCache>
                <c:formatCode>0.00</c:formatCode>
                <c:ptCount val="24"/>
                <c:pt idx="12">
                  <c:v>30</c:v>
                </c:pt>
                <c:pt idx="13">
                  <c:v>32.213333333333338</c:v>
                </c:pt>
                <c:pt idx="14">
                  <c:v>35.186666666666675</c:v>
                </c:pt>
                <c:pt idx="15">
                  <c:v>39.16640000000001</c:v>
                </c:pt>
                <c:pt idx="16">
                  <c:v>45.921115897435911</c:v>
                </c:pt>
                <c:pt idx="17">
                  <c:v>48.080603112597565</c:v>
                </c:pt>
                <c:pt idx="18">
                  <c:v>49.609971571305735</c:v>
                </c:pt>
                <c:pt idx="19">
                  <c:v>46.576919771336087</c:v>
                </c:pt>
                <c:pt idx="20">
                  <c:v>42.956407832313133</c:v>
                </c:pt>
                <c:pt idx="21">
                  <c:v>39.604660241682282</c:v>
                </c:pt>
                <c:pt idx="22">
                  <c:v>37.262448578844889</c:v>
                </c:pt>
                <c:pt idx="23">
                  <c:v>33.72239574274338</c:v>
                </c:pt>
              </c:numCache>
            </c:numRef>
          </c:val>
          <c:smooth val="0"/>
          <c:extLst>
            <c:ext xmlns:c16="http://schemas.microsoft.com/office/drawing/2014/chart" uri="{C3380CC4-5D6E-409C-BE32-E72D297353CC}">
              <c16:uniqueId val="{00000001-78F2-49D6-85FC-670A053897DB}"/>
            </c:ext>
          </c:extLst>
        </c:ser>
        <c:dLbls>
          <c:showLegendKey val="0"/>
          <c:showVal val="0"/>
          <c:showCatName val="0"/>
          <c:showSerName val="0"/>
          <c:showPercent val="0"/>
          <c:showBubbleSize val="0"/>
        </c:dLbls>
        <c:marker val="1"/>
        <c:smooth val="0"/>
        <c:axId val="359458448"/>
        <c:axId val="1"/>
      </c:lineChart>
      <c:catAx>
        <c:axId val="35945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25"/>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59458448"/>
        <c:crosses val="autoZero"/>
        <c:crossBetween val="between"/>
      </c:valAx>
      <c:spPr>
        <a:noFill/>
        <a:ln w="25400">
          <a:noFill/>
        </a:ln>
      </c:spPr>
    </c:plotArea>
    <c:legend>
      <c:legendPos val="r"/>
      <c:layout>
        <c:manualLayout>
          <c:xMode val="edge"/>
          <c:yMode val="edge"/>
          <c:x val="0.67453708491107245"/>
          <c:y val="0.61670090040273107"/>
          <c:w val="0.28692962103634956"/>
          <c:h val="0.13666711154658706"/>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05568445475635E-2"/>
          <c:y val="7.3333572049388188E-2"/>
          <c:w val="0.90719257540603249"/>
          <c:h val="0.81000263672733308"/>
        </c:manualLayout>
      </c:layout>
      <c:lineChart>
        <c:grouping val="standard"/>
        <c:varyColors val="0"/>
        <c:ser>
          <c:idx val="0"/>
          <c:order val="0"/>
          <c:tx>
            <c:strRef>
              <c:f>'EXP. SMOOTH. W SEASON. - EX. 3'!$C$8</c:f>
              <c:strCache>
                <c:ptCount val="1"/>
                <c:pt idx="0">
                  <c:v>DEMAND (D)</c:v>
                </c:pt>
              </c:strCache>
            </c:strRef>
          </c:tx>
          <c:marker>
            <c:symbol val="diamond"/>
            <c:size val="5"/>
            <c:spPr>
              <a:solidFill>
                <a:srgbClr val="000080"/>
              </a:solidFill>
              <a:ln>
                <a:solidFill>
                  <a:srgbClr val="000080"/>
                </a:solidFill>
                <a:prstDash val="solid"/>
              </a:ln>
            </c:spPr>
          </c:marker>
          <c:val>
            <c:numRef>
              <c:f>'EXP. SMOOTH. W SEASON. - EX. 3'!$C$10:$C$27</c:f>
              <c:numCache>
                <c:formatCode>General</c:formatCode>
                <c:ptCount val="18"/>
                <c:pt idx="0">
                  <c:v>50</c:v>
                </c:pt>
                <c:pt idx="1">
                  <c:v>54</c:v>
                </c:pt>
                <c:pt idx="2">
                  <c:v>61</c:v>
                </c:pt>
                <c:pt idx="3">
                  <c:v>68</c:v>
                </c:pt>
                <c:pt idx="4">
                  <c:v>76</c:v>
                </c:pt>
                <c:pt idx="5">
                  <c:v>87</c:v>
                </c:pt>
                <c:pt idx="6">
                  <c:v>94</c:v>
                </c:pt>
                <c:pt idx="7">
                  <c:v>86</c:v>
                </c:pt>
                <c:pt idx="8">
                  <c:v>70</c:v>
                </c:pt>
                <c:pt idx="9">
                  <c:v>65</c:v>
                </c:pt>
                <c:pt idx="10">
                  <c:v>59</c:v>
                </c:pt>
                <c:pt idx="11">
                  <c:v>52</c:v>
                </c:pt>
                <c:pt idx="12">
                  <c:v>48</c:v>
                </c:pt>
                <c:pt idx="13">
                  <c:v>55</c:v>
                </c:pt>
                <c:pt idx="14">
                  <c:v>60</c:v>
                </c:pt>
                <c:pt idx="15">
                  <c:v>70</c:v>
                </c:pt>
                <c:pt idx="16">
                  <c:v>75</c:v>
                </c:pt>
                <c:pt idx="17">
                  <c:v>84</c:v>
                </c:pt>
              </c:numCache>
            </c:numRef>
          </c:val>
          <c:smooth val="0"/>
          <c:extLst>
            <c:ext xmlns:c16="http://schemas.microsoft.com/office/drawing/2014/chart" uri="{C3380CC4-5D6E-409C-BE32-E72D297353CC}">
              <c16:uniqueId val="{00000000-3CA3-42D6-846E-5A393F6837E5}"/>
            </c:ext>
          </c:extLst>
        </c:ser>
        <c:ser>
          <c:idx val="1"/>
          <c:order val="1"/>
          <c:tx>
            <c:v>MA(4)</c:v>
          </c:tx>
          <c:val>
            <c:numRef>
              <c:f>'EXP. SMOOTH. W SEASON. - EX. 3'!$D$10:$D$27</c:f>
              <c:numCache>
                <c:formatCode>General</c:formatCode>
                <c:ptCount val="18"/>
                <c:pt idx="12" formatCode="0.00">
                  <c:v>61.5</c:v>
                </c:pt>
                <c:pt idx="13" formatCode="0.00">
                  <c:v>56</c:v>
                </c:pt>
                <c:pt idx="14" formatCode="0.00">
                  <c:v>53.5</c:v>
                </c:pt>
                <c:pt idx="15" formatCode="0.00">
                  <c:v>53.75</c:v>
                </c:pt>
                <c:pt idx="16" formatCode="0.00">
                  <c:v>58.25</c:v>
                </c:pt>
                <c:pt idx="17" formatCode="0.00">
                  <c:v>65</c:v>
                </c:pt>
              </c:numCache>
            </c:numRef>
          </c:val>
          <c:smooth val="0"/>
          <c:extLst>
            <c:ext xmlns:c16="http://schemas.microsoft.com/office/drawing/2014/chart" uri="{C3380CC4-5D6E-409C-BE32-E72D297353CC}">
              <c16:uniqueId val="{00000002-3CA3-42D6-846E-5A393F6837E5}"/>
            </c:ext>
          </c:extLst>
        </c:ser>
        <c:ser>
          <c:idx val="2"/>
          <c:order val="2"/>
          <c:tx>
            <c:v>SEASONALITY (METHOD A)</c:v>
          </c:tx>
          <c:marker>
            <c:symbol val="square"/>
            <c:size val="5"/>
          </c:marker>
          <c:val>
            <c:numRef>
              <c:f>'EXP. SMOOTH. W SEASON. - EX. 3'!$N$10:$N$27</c:f>
              <c:numCache>
                <c:formatCode>General</c:formatCode>
                <c:ptCount val="18"/>
                <c:pt idx="12" formatCode="0.00">
                  <c:v>36.496350364963504</c:v>
                </c:pt>
                <c:pt idx="13" formatCode="0.00">
                  <c:v>41.90084671532847</c:v>
                </c:pt>
                <c:pt idx="14" formatCode="0.00">
                  <c:v>50.291876290889434</c:v>
                </c:pt>
                <c:pt idx="15" formatCode="0.00">
                  <c:v>58.227509347940746</c:v>
                </c:pt>
                <c:pt idx="16" formatCode="0.00">
                  <c:v>67.709302475805842</c:v>
                </c:pt>
                <c:pt idx="17" formatCode="0.00">
                  <c:v>79.178519109422197</c:v>
                </c:pt>
              </c:numCache>
            </c:numRef>
          </c:val>
          <c:smooth val="0"/>
          <c:extLst>
            <c:ext xmlns:c16="http://schemas.microsoft.com/office/drawing/2014/chart" uri="{C3380CC4-5D6E-409C-BE32-E72D297353CC}">
              <c16:uniqueId val="{00000003-3CA3-42D6-846E-5A393F6837E5}"/>
            </c:ext>
          </c:extLst>
        </c:ser>
        <c:ser>
          <c:idx val="3"/>
          <c:order val="3"/>
          <c:tx>
            <c:v>SEASONALITY (METHOD B)</c:v>
          </c:tx>
          <c:val>
            <c:numRef>
              <c:f>'EXP. SMOOTH. W SEASON. - EX. 3'!$I$10:$I$27</c:f>
              <c:numCache>
                <c:formatCode>0.00</c:formatCode>
                <c:ptCount val="18"/>
                <c:pt idx="12">
                  <c:v>37.956204379562045</c:v>
                </c:pt>
                <c:pt idx="13">
                  <c:v>49.670540145985413</c:v>
                </c:pt>
                <c:pt idx="14">
                  <c:v>60.925566477426329</c:v>
                </c:pt>
                <c:pt idx="15">
                  <c:v>67.091601706442589</c:v>
                </c:pt>
                <c:pt idx="16">
                  <c:v>77.585181557910687</c:v>
                </c:pt>
                <c:pt idx="17">
                  <c:v>86.447133672469022</c:v>
                </c:pt>
              </c:numCache>
            </c:numRef>
          </c:val>
          <c:smooth val="0"/>
          <c:extLst>
            <c:ext xmlns:c16="http://schemas.microsoft.com/office/drawing/2014/chart" uri="{C3380CC4-5D6E-409C-BE32-E72D297353CC}">
              <c16:uniqueId val="{00000004-3CA3-42D6-846E-5A393F6837E5}"/>
            </c:ext>
          </c:extLst>
        </c:ser>
        <c:dLbls>
          <c:showLegendKey val="0"/>
          <c:showVal val="0"/>
          <c:showCatName val="0"/>
          <c:showSerName val="0"/>
          <c:showPercent val="0"/>
          <c:showBubbleSize val="0"/>
        </c:dLbls>
        <c:marker val="1"/>
        <c:smooth val="0"/>
        <c:axId val="359458448"/>
        <c:axId val="1"/>
      </c:lineChart>
      <c:catAx>
        <c:axId val="35945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25"/>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59458448"/>
        <c:crosses val="autoZero"/>
        <c:crossBetween val="between"/>
      </c:valAx>
      <c:spPr>
        <a:noFill/>
        <a:ln w="25400">
          <a:noFill/>
        </a:ln>
      </c:spPr>
    </c:plotArea>
    <c:legend>
      <c:legendPos val="r"/>
      <c:layout>
        <c:manualLayout>
          <c:xMode val="edge"/>
          <c:yMode val="edge"/>
          <c:x val="0.56030344587533332"/>
          <c:y val="1.1568374749371538E-3"/>
          <c:w val="0.43758194653508925"/>
          <c:h val="0.20176430336809012"/>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chart" Target="../charts/chart3.xml"/><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wmf"/><Relationship Id="rId2" Type="http://schemas.openxmlformats.org/officeDocument/2006/relationships/image" Target="../media/image10.wmf"/><Relationship Id="rId1" Type="http://schemas.openxmlformats.org/officeDocument/2006/relationships/chart" Target="../charts/chart4.xml"/><Relationship Id="rId4" Type="http://schemas.openxmlformats.org/officeDocument/2006/relationships/image" Target="../media/image12.wmf"/></Relationships>
</file>

<file path=xl/drawings/_rels/drawing5.xml.rels><?xml version="1.0" encoding="UTF-8" standalone="yes"?>
<Relationships xmlns="http://schemas.openxmlformats.org/package/2006/relationships"><Relationship Id="rId3" Type="http://schemas.openxmlformats.org/officeDocument/2006/relationships/image" Target="../media/image14.wmf"/><Relationship Id="rId2" Type="http://schemas.openxmlformats.org/officeDocument/2006/relationships/image" Target="../media/image13.wmf"/><Relationship Id="rId1" Type="http://schemas.openxmlformats.org/officeDocument/2006/relationships/chart" Target="../charts/chart5.xml"/><Relationship Id="rId4" Type="http://schemas.openxmlformats.org/officeDocument/2006/relationships/image" Target="../media/image15.wmf"/></Relationships>
</file>

<file path=xl/drawings/_rels/drawing6.xml.rels><?xml version="1.0" encoding="UTF-8" standalone="yes"?>
<Relationships xmlns="http://schemas.openxmlformats.org/package/2006/relationships"><Relationship Id="rId3" Type="http://schemas.openxmlformats.org/officeDocument/2006/relationships/image" Target="../media/image14.wmf"/><Relationship Id="rId2" Type="http://schemas.openxmlformats.org/officeDocument/2006/relationships/image" Target="../media/image13.wmf"/><Relationship Id="rId1" Type="http://schemas.openxmlformats.org/officeDocument/2006/relationships/chart" Target="../charts/chart6.xml"/><Relationship Id="rId4" Type="http://schemas.openxmlformats.org/officeDocument/2006/relationships/image" Target="../media/image15.w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image" Target="../media/image6.emf"/><Relationship Id="rId5" Type="http://schemas.openxmlformats.org/officeDocument/2006/relationships/image" Target="../media/image4.emf"/><Relationship Id="rId4"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8</xdr:col>
      <xdr:colOff>425161</xdr:colOff>
      <xdr:row>16</xdr:row>
      <xdr:rowOff>138546</xdr:rowOff>
    </xdr:from>
    <xdr:to>
      <xdr:col>16</xdr:col>
      <xdr:colOff>69272</xdr:colOff>
      <xdr:row>33</xdr:row>
      <xdr:rowOff>103910</xdr:rowOff>
    </xdr:to>
    <xdr:graphicFrame macro="">
      <xdr:nvGraphicFramePr>
        <xdr:cNvPr id="2" name="Chart 6">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200025</xdr:colOff>
      <xdr:row>36</xdr:row>
      <xdr:rowOff>133350</xdr:rowOff>
    </xdr:from>
    <xdr:ext cx="76200" cy="200025"/>
    <xdr:sp macro="" textlink="">
      <xdr:nvSpPr>
        <xdr:cNvPr id="3" name="Text Box 11">
          <a:extLst>
            <a:ext uri="{FF2B5EF4-FFF2-40B4-BE49-F238E27FC236}">
              <a16:creationId xmlns:a16="http://schemas.microsoft.com/office/drawing/2014/main" id="{00000000-0008-0000-0000-000003000000}"/>
            </a:ext>
          </a:extLst>
        </xdr:cNvPr>
        <xdr:cNvSpPr txBox="1">
          <a:spLocks noChangeArrowheads="1"/>
        </xdr:cNvSpPr>
      </xdr:nvSpPr>
      <xdr:spPr bwMode="auto">
        <a:xfrm>
          <a:off x="4429125" y="6810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5</xdr:col>
      <xdr:colOff>302201</xdr:colOff>
      <xdr:row>3</xdr:row>
      <xdr:rowOff>138546</xdr:rowOff>
    </xdr:from>
    <xdr:to>
      <xdr:col>6</xdr:col>
      <xdr:colOff>912091</xdr:colOff>
      <xdr:row>5</xdr:row>
      <xdr:rowOff>43296</xdr:rowOff>
    </xdr:to>
    <xdr:sp macro="" textlink="">
      <xdr:nvSpPr>
        <xdr:cNvPr id="4" name="AutoShape 17">
          <a:extLst>
            <a:ext uri="{FF2B5EF4-FFF2-40B4-BE49-F238E27FC236}">
              <a16:creationId xmlns:a16="http://schemas.microsoft.com/office/drawing/2014/main" id="{00000000-0008-0000-0000-000004000000}"/>
            </a:ext>
          </a:extLst>
        </xdr:cNvPr>
        <xdr:cNvSpPr>
          <a:spLocks noChangeArrowheads="1"/>
        </xdr:cNvSpPr>
      </xdr:nvSpPr>
      <xdr:spPr bwMode="auto">
        <a:xfrm>
          <a:off x="4747201" y="796637"/>
          <a:ext cx="1764435" cy="435841"/>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0" bIns="0" anchor="t" upright="1"/>
        <a:lstStyle/>
        <a:p>
          <a:pPr algn="l" rtl="0">
            <a:defRPr sz="1000"/>
          </a:pPr>
          <a:r>
            <a:rPr lang="en-US" sz="1050" b="0" i="1" u="none" strike="noStrike" baseline="0">
              <a:solidFill>
                <a:srgbClr val="000000"/>
              </a:solidFill>
              <a:latin typeface="Cambria" panose="02040503050406030204" pitchFamily="18" charset="0"/>
              <a:cs typeface="Arial"/>
            </a:rPr>
            <a:t>Input periods, demand data, and MA width (N).</a:t>
          </a:r>
        </a:p>
      </xdr:txBody>
    </xdr:sp>
    <xdr:clientData/>
  </xdr:twoCellAnchor>
  <mc:AlternateContent xmlns:mc="http://schemas.openxmlformats.org/markup-compatibility/2006">
    <mc:Choice xmlns:a14="http://schemas.microsoft.com/office/drawing/2010/main" Requires="a14">
      <xdr:twoCellAnchor editAs="oneCell">
        <xdr:from>
          <xdr:col>5</xdr:col>
          <xdr:colOff>69850</xdr:colOff>
          <xdr:row>38</xdr:row>
          <xdr:rowOff>31750</xdr:rowOff>
        </xdr:from>
        <xdr:to>
          <xdr:col>6</xdr:col>
          <xdr:colOff>165100</xdr:colOff>
          <xdr:row>40</xdr:row>
          <xdr:rowOff>158750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38</xdr:row>
          <xdr:rowOff>31750</xdr:rowOff>
        </xdr:from>
        <xdr:to>
          <xdr:col>7</xdr:col>
          <xdr:colOff>95250</xdr:colOff>
          <xdr:row>40</xdr:row>
          <xdr:rowOff>50800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35</xdr:row>
          <xdr:rowOff>50800</xdr:rowOff>
        </xdr:from>
        <xdr:to>
          <xdr:col>7</xdr:col>
          <xdr:colOff>114300</xdr:colOff>
          <xdr:row>37</xdr:row>
          <xdr:rowOff>107950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57150</xdr:rowOff>
        </xdr:from>
        <xdr:to>
          <xdr:col>6</xdr:col>
          <xdr:colOff>19050</xdr:colOff>
          <xdr:row>37</xdr:row>
          <xdr:rowOff>127000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38100</xdr:rowOff>
        </xdr:from>
        <xdr:to>
          <xdr:col>14</xdr:col>
          <xdr:colOff>50800</xdr:colOff>
          <xdr:row>10</xdr:row>
          <xdr:rowOff>50800</xdr:rowOff>
        </xdr:to>
        <xdr:sp macro="" textlink="">
          <xdr:nvSpPr>
            <xdr:cNvPr id="3084" name="Object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425161</xdr:colOff>
      <xdr:row>16</xdr:row>
      <xdr:rowOff>138546</xdr:rowOff>
    </xdr:from>
    <xdr:to>
      <xdr:col>16</xdr:col>
      <xdr:colOff>69272</xdr:colOff>
      <xdr:row>33</xdr:row>
      <xdr:rowOff>103910</xdr:rowOff>
    </xdr:to>
    <xdr:graphicFrame macro="">
      <xdr:nvGraphicFramePr>
        <xdr:cNvPr id="2" name="Chart 6">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200025</xdr:colOff>
      <xdr:row>36</xdr:row>
      <xdr:rowOff>133350</xdr:rowOff>
    </xdr:from>
    <xdr:ext cx="76200" cy="200025"/>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4295775" y="6810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5</xdr:col>
      <xdr:colOff>302201</xdr:colOff>
      <xdr:row>3</xdr:row>
      <xdr:rowOff>138545</xdr:rowOff>
    </xdr:from>
    <xdr:to>
      <xdr:col>6</xdr:col>
      <xdr:colOff>1174750</xdr:colOff>
      <xdr:row>6</xdr:row>
      <xdr:rowOff>150813</xdr:rowOff>
    </xdr:to>
    <xdr:sp macro="" textlink="">
      <xdr:nvSpPr>
        <xdr:cNvPr id="4" name="AutoShape 17">
          <a:extLst>
            <a:ext uri="{FF2B5EF4-FFF2-40B4-BE49-F238E27FC236}">
              <a16:creationId xmlns:a16="http://schemas.microsoft.com/office/drawing/2014/main" id="{00000000-0008-0000-0100-000004000000}"/>
            </a:ext>
          </a:extLst>
        </xdr:cNvPr>
        <xdr:cNvSpPr>
          <a:spLocks noChangeArrowheads="1"/>
        </xdr:cNvSpPr>
      </xdr:nvSpPr>
      <xdr:spPr bwMode="auto">
        <a:xfrm>
          <a:off x="4739264" y="789420"/>
          <a:ext cx="2031424" cy="536143"/>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0" bIns="0" anchor="t" upright="1"/>
        <a:lstStyle/>
        <a:p>
          <a:pPr rtl="0"/>
          <a:r>
            <a:rPr lang="en-US" sz="1100" b="0" i="1" baseline="0">
              <a:effectLst/>
              <a:latin typeface="Cambria" panose="02040503050406030204" pitchFamily="18" charset="0"/>
              <a:ea typeface="Cambria" panose="02040503050406030204" pitchFamily="18" charset="0"/>
              <a:cs typeface="+mn-cs"/>
            </a:rPr>
            <a:t>Input periods, demand data, and smoothing constant (a)</a:t>
          </a:r>
          <a:endParaRPr lang="en-US" sz="1050">
            <a:effectLst/>
            <a:latin typeface="Cambria" panose="02040503050406030204" pitchFamily="18" charset="0"/>
            <a:ea typeface="Cambria" panose="020405030504060302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9</xdr:col>
          <xdr:colOff>298450</xdr:colOff>
          <xdr:row>7</xdr:row>
          <xdr:rowOff>50800</xdr:rowOff>
        </xdr:from>
        <xdr:to>
          <xdr:col>14</xdr:col>
          <xdr:colOff>476250</xdr:colOff>
          <xdr:row>8</xdr:row>
          <xdr:rowOff>184150</xdr:rowOff>
        </xdr:to>
        <xdr:sp macro="" textlink="">
          <xdr:nvSpPr>
            <xdr:cNvPr id="2060" name="Object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38</xdr:row>
          <xdr:rowOff>165100</xdr:rowOff>
        </xdr:from>
        <xdr:to>
          <xdr:col>5</xdr:col>
          <xdr:colOff>869950</xdr:colOff>
          <xdr:row>41</xdr:row>
          <xdr:rowOff>120650</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38</xdr:row>
          <xdr:rowOff>165100</xdr:rowOff>
        </xdr:from>
        <xdr:to>
          <xdr:col>6</xdr:col>
          <xdr:colOff>869950</xdr:colOff>
          <xdr:row>41</xdr:row>
          <xdr:rowOff>12700</xdr:rowOff>
        </xdr:to>
        <xdr:sp macro="" textlink="">
          <xdr:nvSpPr>
            <xdr:cNvPr id="2062" name="Object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1066800</xdr:colOff>
          <xdr:row>35</xdr:row>
          <xdr:rowOff>184150</xdr:rowOff>
        </xdr:from>
        <xdr:to>
          <xdr:col>6</xdr:col>
          <xdr:colOff>889000</xdr:colOff>
          <xdr:row>38</xdr:row>
          <xdr:rowOff>69850</xdr:rowOff>
        </xdr:to>
        <xdr:sp macro="" textlink="">
          <xdr:nvSpPr>
            <xdr:cNvPr id="2063" name="Object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501650</xdr:colOff>
          <xdr:row>35</xdr:row>
          <xdr:rowOff>190500</xdr:rowOff>
        </xdr:from>
        <xdr:to>
          <xdr:col>5</xdr:col>
          <xdr:colOff>723900</xdr:colOff>
          <xdr:row>38</xdr:row>
          <xdr:rowOff>88900</xdr:rowOff>
        </xdr:to>
        <xdr:sp macro="" textlink="">
          <xdr:nvSpPr>
            <xdr:cNvPr id="2064" name="Object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409286</xdr:colOff>
      <xdr:row>7</xdr:row>
      <xdr:rowOff>51233</xdr:rowOff>
    </xdr:from>
    <xdr:to>
      <xdr:col>20</xdr:col>
      <xdr:colOff>307397</xdr:colOff>
      <xdr:row>24</xdr:row>
      <xdr:rowOff>8659</xdr:rowOff>
    </xdr:to>
    <xdr:graphicFrame macro="">
      <xdr:nvGraphicFramePr>
        <xdr:cNvPr id="2" name="Chart 6">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200025</xdr:colOff>
      <xdr:row>3</xdr:row>
      <xdr:rowOff>133350</xdr:rowOff>
    </xdr:from>
    <xdr:ext cx="76200" cy="200025"/>
    <xdr:sp macro="" textlink="">
      <xdr:nvSpPr>
        <xdr:cNvPr id="3" name="Text Box 11">
          <a:extLst>
            <a:ext uri="{FF2B5EF4-FFF2-40B4-BE49-F238E27FC236}">
              <a16:creationId xmlns:a16="http://schemas.microsoft.com/office/drawing/2014/main" id="{00000000-0008-0000-0200-000003000000}"/>
            </a:ext>
          </a:extLst>
        </xdr:cNvPr>
        <xdr:cNvSpPr txBox="1">
          <a:spLocks noChangeArrowheads="1"/>
        </xdr:cNvSpPr>
      </xdr:nvSpPr>
      <xdr:spPr bwMode="auto">
        <a:xfrm>
          <a:off x="6511925" y="79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12</xdr:col>
          <xdr:colOff>361950</xdr:colOff>
          <xdr:row>28</xdr:row>
          <xdr:rowOff>101600</xdr:rowOff>
        </xdr:from>
        <xdr:to>
          <xdr:col>14</xdr:col>
          <xdr:colOff>393700</xdr:colOff>
          <xdr:row>31</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28</xdr:row>
          <xdr:rowOff>63500</xdr:rowOff>
        </xdr:from>
        <xdr:to>
          <xdr:col>20</xdr:col>
          <xdr:colOff>361950</xdr:colOff>
          <xdr:row>30</xdr:row>
          <xdr:rowOff>82550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584200</xdr:colOff>
          <xdr:row>25</xdr:row>
          <xdr:rowOff>38100</xdr:rowOff>
        </xdr:from>
        <xdr:to>
          <xdr:col>20</xdr:col>
          <xdr:colOff>342900</xdr:colOff>
          <xdr:row>27</xdr:row>
          <xdr:rowOff>114300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317500</xdr:colOff>
          <xdr:row>24</xdr:row>
          <xdr:rowOff>190500</xdr:rowOff>
        </xdr:from>
        <xdr:to>
          <xdr:col>14</xdr:col>
          <xdr:colOff>215900</xdr:colOff>
          <xdr:row>27</xdr:row>
          <xdr:rowOff>88900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12</xdr:col>
      <xdr:colOff>209232</xdr:colOff>
      <xdr:row>1</xdr:row>
      <xdr:rowOff>153245</xdr:rowOff>
    </xdr:from>
    <xdr:to>
      <xdr:col>17</xdr:col>
      <xdr:colOff>412751</xdr:colOff>
      <xdr:row>4</xdr:row>
      <xdr:rowOff>167749</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9043670" y="438995"/>
          <a:ext cx="3259456" cy="562192"/>
        </a:xfrm>
        <a:prstGeom prst="rect">
          <a:avLst/>
        </a:prstGeom>
      </xdr:spPr>
    </xdr:pic>
    <xdr:clientData/>
  </xdr:twoCellAnchor>
  <xdr:twoCellAnchor editAs="oneCell">
    <xdr:from>
      <xdr:col>12</xdr:col>
      <xdr:colOff>193355</xdr:colOff>
      <xdr:row>4</xdr:row>
      <xdr:rowOff>63825</xdr:rowOff>
    </xdr:from>
    <xdr:to>
      <xdr:col>18</xdr:col>
      <xdr:colOff>55562</xdr:colOff>
      <xdr:row>7</xdr:row>
      <xdr:rowOff>16182</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9027793" y="897263"/>
          <a:ext cx="3529332" cy="476232"/>
        </a:xfrm>
        <a:prstGeom prst="rect">
          <a:avLst/>
        </a:prstGeom>
      </xdr:spPr>
    </xdr:pic>
    <xdr:clientData/>
  </xdr:twoCellAnchor>
  <xdr:twoCellAnchor editAs="oneCell">
    <xdr:from>
      <xdr:col>12</xdr:col>
      <xdr:colOff>230504</xdr:colOff>
      <xdr:row>0</xdr:row>
      <xdr:rowOff>177952</xdr:rowOff>
    </xdr:from>
    <xdr:to>
      <xdr:col>19</xdr:col>
      <xdr:colOff>150812</xdr:colOff>
      <xdr:row>2</xdr:row>
      <xdr:rowOff>148121</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a:stretch>
          <a:fillRect/>
        </a:stretch>
      </xdr:blipFill>
      <xdr:spPr>
        <a:xfrm>
          <a:off x="9064942" y="177952"/>
          <a:ext cx="4198620" cy="4384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425161</xdr:colOff>
      <xdr:row>16</xdr:row>
      <xdr:rowOff>138546</xdr:rowOff>
    </xdr:from>
    <xdr:to>
      <xdr:col>18</xdr:col>
      <xdr:colOff>323272</xdr:colOff>
      <xdr:row>33</xdr:row>
      <xdr:rowOff>103910</xdr:rowOff>
    </xdr:to>
    <xdr:graphicFrame macro="">
      <xdr:nvGraphicFramePr>
        <xdr:cNvPr id="2" name="Chart 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200025</xdr:colOff>
      <xdr:row>36</xdr:row>
      <xdr:rowOff>133350</xdr:rowOff>
    </xdr:from>
    <xdr:ext cx="76200" cy="200025"/>
    <xdr:sp macro="" textlink="">
      <xdr:nvSpPr>
        <xdr:cNvPr id="3" name="Text Box 11">
          <a:extLst>
            <a:ext uri="{FF2B5EF4-FFF2-40B4-BE49-F238E27FC236}">
              <a16:creationId xmlns:a16="http://schemas.microsoft.com/office/drawing/2014/main" id="{00000000-0008-0000-0300-000003000000}"/>
            </a:ext>
          </a:extLst>
        </xdr:cNvPr>
        <xdr:cNvSpPr txBox="1">
          <a:spLocks noChangeArrowheads="1"/>
        </xdr:cNvSpPr>
      </xdr:nvSpPr>
      <xdr:spPr bwMode="auto">
        <a:xfrm>
          <a:off x="4873625" y="66929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5</xdr:col>
      <xdr:colOff>302202</xdr:colOff>
      <xdr:row>3</xdr:row>
      <xdr:rowOff>138544</xdr:rowOff>
    </xdr:from>
    <xdr:to>
      <xdr:col>7</xdr:col>
      <xdr:colOff>490682</xdr:colOff>
      <xdr:row>6</xdr:row>
      <xdr:rowOff>69272</xdr:rowOff>
    </xdr:to>
    <xdr:sp macro="" textlink="">
      <xdr:nvSpPr>
        <xdr:cNvPr id="4" name="AutoShape 17">
          <a:extLst>
            <a:ext uri="{FF2B5EF4-FFF2-40B4-BE49-F238E27FC236}">
              <a16:creationId xmlns:a16="http://schemas.microsoft.com/office/drawing/2014/main" id="{00000000-0008-0000-0300-000004000000}"/>
            </a:ext>
          </a:extLst>
        </xdr:cNvPr>
        <xdr:cNvSpPr>
          <a:spLocks noChangeArrowheads="1"/>
        </xdr:cNvSpPr>
      </xdr:nvSpPr>
      <xdr:spPr bwMode="auto">
        <a:xfrm>
          <a:off x="4975802" y="798944"/>
          <a:ext cx="2023630" cy="464128"/>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0" bIns="0" anchor="t" upright="1"/>
        <a:lstStyle/>
        <a:p>
          <a:pPr rtl="0"/>
          <a:r>
            <a:rPr lang="en-US" sz="1100" b="0" i="1" baseline="0">
              <a:effectLst/>
              <a:latin typeface="+mn-lt"/>
              <a:ea typeface="+mn-ea"/>
              <a:cs typeface="+mn-cs"/>
            </a:rPr>
            <a:t>Input periods, demand data, and smoothing constants (a) and (b)</a:t>
          </a:r>
          <a:endParaRPr lang="en-US" sz="1050">
            <a:effectLst/>
          </a:endParaRPr>
        </a:p>
      </xdr:txBody>
    </xdr:sp>
    <xdr:clientData/>
  </xdr:twoCellAnchor>
  <xdr:twoCellAnchor editAs="oneCell">
    <xdr:from>
      <xdr:col>10</xdr:col>
      <xdr:colOff>317667</xdr:colOff>
      <xdr:row>9</xdr:row>
      <xdr:rowOff>110368</xdr:rowOff>
    </xdr:from>
    <xdr:to>
      <xdr:col>13</xdr:col>
      <xdr:colOff>402891</xdr:colOff>
      <xdr:row>11</xdr:row>
      <xdr:rowOff>27566</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6067" y="1850268"/>
          <a:ext cx="2009275" cy="272798"/>
        </a:xfrm>
        <a:prstGeom prst="rect">
          <a:avLst/>
        </a:prstGeom>
        <a:solidFill>
          <a:srgbClr val="FFFF00"/>
        </a:solidFill>
      </xdr:spPr>
    </xdr:pic>
    <xdr:clientData/>
  </xdr:twoCellAnchor>
  <xdr:twoCellAnchor editAs="oneCell">
    <xdr:from>
      <xdr:col>10</xdr:col>
      <xdr:colOff>326177</xdr:colOff>
      <xdr:row>11</xdr:row>
      <xdr:rowOff>60003</xdr:rowOff>
    </xdr:from>
    <xdr:to>
      <xdr:col>13</xdr:col>
      <xdr:colOff>379673</xdr:colOff>
      <xdr:row>12</xdr:row>
      <xdr:rowOff>159040</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14577" y="2155503"/>
          <a:ext cx="1977547" cy="276837"/>
        </a:xfrm>
        <a:prstGeom prst="rect">
          <a:avLst/>
        </a:prstGeom>
        <a:solidFill>
          <a:srgbClr val="FFFF00"/>
        </a:solidFill>
      </xdr:spPr>
    </xdr:pic>
    <xdr:clientData/>
  </xdr:twoCellAnchor>
  <xdr:twoCellAnchor editAs="oneCell">
    <xdr:from>
      <xdr:col>10</xdr:col>
      <xdr:colOff>320387</xdr:colOff>
      <xdr:row>8</xdr:row>
      <xdr:rowOff>8077</xdr:rowOff>
    </xdr:from>
    <xdr:to>
      <xdr:col>15</xdr:col>
      <xdr:colOff>155864</xdr:colOff>
      <xdr:row>9</xdr:row>
      <xdr:rowOff>80200</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108787" y="1570177"/>
          <a:ext cx="3042228" cy="249923"/>
        </a:xfrm>
        <a:prstGeom prst="rect">
          <a:avLst/>
        </a:prstGeom>
        <a:solidFill>
          <a:srgbClr val="FFFF00"/>
        </a:solidFill>
      </xdr:spPr>
    </xdr:pic>
    <xdr:clientData/>
  </xdr:twoCellAnchor>
  <mc:AlternateContent xmlns:mc="http://schemas.openxmlformats.org/markup-compatibility/2006">
    <mc:Choice xmlns:a14="http://schemas.microsoft.com/office/drawing/2010/main" Requires="a14">
      <xdr:twoCellAnchor editAs="oneCell">
        <xdr:from>
          <xdr:col>5</xdr:col>
          <xdr:colOff>50800</xdr:colOff>
          <xdr:row>39</xdr:row>
          <xdr:rowOff>6350</xdr:rowOff>
        </xdr:from>
        <xdr:to>
          <xdr:col>6</xdr:col>
          <xdr:colOff>146050</xdr:colOff>
          <xdr:row>41</xdr:row>
          <xdr:rowOff>133350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39</xdr:row>
          <xdr:rowOff>6350</xdr:rowOff>
        </xdr:from>
        <xdr:to>
          <xdr:col>7</xdr:col>
          <xdr:colOff>622300</xdr:colOff>
          <xdr:row>41</xdr:row>
          <xdr:rowOff>25400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36</xdr:row>
          <xdr:rowOff>6350</xdr:rowOff>
        </xdr:from>
        <xdr:to>
          <xdr:col>7</xdr:col>
          <xdr:colOff>641350</xdr:colOff>
          <xdr:row>38</xdr:row>
          <xdr:rowOff>82550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12700</xdr:rowOff>
        </xdr:from>
        <xdr:to>
          <xdr:col>6</xdr:col>
          <xdr:colOff>0</xdr:colOff>
          <xdr:row>38</xdr:row>
          <xdr:rowOff>101600</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10</xdr:col>
      <xdr:colOff>425161</xdr:colOff>
      <xdr:row>16</xdr:row>
      <xdr:rowOff>138546</xdr:rowOff>
    </xdr:from>
    <xdr:to>
      <xdr:col>18</xdr:col>
      <xdr:colOff>351495</xdr:colOff>
      <xdr:row>33</xdr:row>
      <xdr:rowOff>103910</xdr:rowOff>
    </xdr:to>
    <xdr:graphicFrame macro="">
      <xdr:nvGraphicFramePr>
        <xdr:cNvPr id="2" name="Chart 6">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200025</xdr:colOff>
      <xdr:row>38</xdr:row>
      <xdr:rowOff>133350</xdr:rowOff>
    </xdr:from>
    <xdr:ext cx="76200" cy="200025"/>
    <xdr:sp macro="" textlink="">
      <xdr:nvSpPr>
        <xdr:cNvPr id="3" name="Text Box 11">
          <a:extLst>
            <a:ext uri="{FF2B5EF4-FFF2-40B4-BE49-F238E27FC236}">
              <a16:creationId xmlns:a16="http://schemas.microsoft.com/office/drawing/2014/main" id="{00000000-0008-0000-0400-000003000000}"/>
            </a:ext>
          </a:extLst>
        </xdr:cNvPr>
        <xdr:cNvSpPr txBox="1">
          <a:spLocks noChangeArrowheads="1"/>
        </xdr:cNvSpPr>
      </xdr:nvSpPr>
      <xdr:spPr bwMode="auto">
        <a:xfrm>
          <a:off x="4924425" y="7219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5</xdr:col>
      <xdr:colOff>302202</xdr:colOff>
      <xdr:row>3</xdr:row>
      <xdr:rowOff>138545</xdr:rowOff>
    </xdr:from>
    <xdr:to>
      <xdr:col>7</xdr:col>
      <xdr:colOff>470959</xdr:colOff>
      <xdr:row>6</xdr:row>
      <xdr:rowOff>47625</xdr:rowOff>
    </xdr:to>
    <xdr:sp macro="" textlink="">
      <xdr:nvSpPr>
        <xdr:cNvPr id="4" name="AutoShape 17">
          <a:extLst>
            <a:ext uri="{FF2B5EF4-FFF2-40B4-BE49-F238E27FC236}">
              <a16:creationId xmlns:a16="http://schemas.microsoft.com/office/drawing/2014/main" id="{00000000-0008-0000-0400-000004000000}"/>
            </a:ext>
          </a:extLst>
        </xdr:cNvPr>
        <xdr:cNvSpPr>
          <a:spLocks noChangeArrowheads="1"/>
        </xdr:cNvSpPr>
      </xdr:nvSpPr>
      <xdr:spPr bwMode="auto">
        <a:xfrm>
          <a:off x="5026602" y="792595"/>
          <a:ext cx="2003907" cy="442480"/>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0" bIns="0" anchor="t" upright="1"/>
        <a:lstStyle/>
        <a:p>
          <a:pPr rtl="0"/>
          <a:r>
            <a:rPr lang="en-US" sz="1100" b="0" i="1" baseline="0">
              <a:effectLst/>
              <a:latin typeface="+mn-lt"/>
              <a:ea typeface="+mn-ea"/>
              <a:cs typeface="+mn-cs"/>
            </a:rPr>
            <a:t>Input periods, demand data, and smoothing constants (a) and (</a:t>
          </a:r>
          <a:r>
            <a:rPr lang="el-GR" sz="1100" b="0" i="1" baseline="0">
              <a:effectLst/>
              <a:latin typeface="+mn-lt"/>
              <a:ea typeface="+mn-ea"/>
              <a:cs typeface="+mn-cs"/>
            </a:rPr>
            <a:t>γ</a:t>
          </a:r>
          <a:r>
            <a:rPr lang="en-US" sz="1100" b="0" i="1" baseline="0">
              <a:effectLst/>
              <a:latin typeface="+mn-lt"/>
              <a:ea typeface="+mn-ea"/>
              <a:cs typeface="+mn-cs"/>
            </a:rPr>
            <a:t>)</a:t>
          </a:r>
          <a:endParaRPr lang="en-US" sz="1050">
            <a:effectLst/>
          </a:endParaRPr>
        </a:p>
      </xdr:txBody>
    </xdr:sp>
    <xdr:clientData/>
  </xdr:twoCellAnchor>
  <xdr:twoCellAnchor editAs="oneCell">
    <xdr:from>
      <xdr:col>11</xdr:col>
      <xdr:colOff>13240</xdr:colOff>
      <xdr:row>8</xdr:row>
      <xdr:rowOff>138546</xdr:rowOff>
    </xdr:from>
    <xdr:to>
      <xdr:col>13</xdr:col>
      <xdr:colOff>441615</xdr:colOff>
      <xdr:row>11</xdr:row>
      <xdr:rowOff>99651</xdr:rowOff>
    </xdr:to>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93790" y="1694296"/>
          <a:ext cx="1711076" cy="494505"/>
        </a:xfrm>
        <a:prstGeom prst="rect">
          <a:avLst/>
        </a:prstGeom>
        <a:solidFill>
          <a:srgbClr val="FFFF00"/>
        </a:solidFill>
      </xdr:spPr>
    </xdr:pic>
    <xdr:clientData/>
  </xdr:twoCellAnchor>
  <xdr:twoCellAnchor editAs="oneCell">
    <xdr:from>
      <xdr:col>11</xdr:col>
      <xdr:colOff>16737</xdr:colOff>
      <xdr:row>11</xdr:row>
      <xdr:rowOff>146221</xdr:rowOff>
    </xdr:from>
    <xdr:to>
      <xdr:col>13</xdr:col>
      <xdr:colOff>441614</xdr:colOff>
      <xdr:row>14</xdr:row>
      <xdr:rowOff>168419</xdr:rowOff>
    </xdr:to>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497287" y="2235371"/>
          <a:ext cx="1707578" cy="555598"/>
        </a:xfrm>
        <a:prstGeom prst="rect">
          <a:avLst/>
        </a:prstGeom>
        <a:solidFill>
          <a:srgbClr val="FFFF00"/>
        </a:solidFill>
      </xdr:spPr>
    </xdr:pic>
    <xdr:clientData/>
  </xdr:twoCellAnchor>
  <xdr:twoCellAnchor editAs="oneCell">
    <xdr:from>
      <xdr:col>11</xdr:col>
      <xdr:colOff>8660</xdr:colOff>
      <xdr:row>6</xdr:row>
      <xdr:rowOff>164522</xdr:rowOff>
    </xdr:from>
    <xdr:to>
      <xdr:col>15</xdr:col>
      <xdr:colOff>562842</xdr:colOff>
      <xdr:row>8</xdr:row>
      <xdr:rowOff>88528</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89210" y="1351972"/>
          <a:ext cx="3119582" cy="292306"/>
        </a:xfrm>
        <a:prstGeom prst="rect">
          <a:avLst/>
        </a:prstGeom>
        <a:solidFill>
          <a:srgbClr val="FFFF00"/>
        </a:solidFill>
      </xdr:spPr>
    </xdr:pic>
    <xdr:clientData/>
  </xdr:twoCellAnchor>
  <mc:AlternateContent xmlns:mc="http://schemas.openxmlformats.org/markup-compatibility/2006">
    <mc:Choice xmlns:a14="http://schemas.microsoft.com/office/drawing/2010/main" Requires="a14">
      <xdr:twoCellAnchor editAs="oneCell">
        <xdr:from>
          <xdr:col>4</xdr:col>
          <xdr:colOff>1104900</xdr:colOff>
          <xdr:row>39</xdr:row>
          <xdr:rowOff>120650</xdr:rowOff>
        </xdr:from>
        <xdr:to>
          <xdr:col>6</xdr:col>
          <xdr:colOff>44450</xdr:colOff>
          <xdr:row>42</xdr:row>
          <xdr:rowOff>82550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39</xdr:row>
          <xdr:rowOff>120650</xdr:rowOff>
        </xdr:from>
        <xdr:to>
          <xdr:col>7</xdr:col>
          <xdr:colOff>520700</xdr:colOff>
          <xdr:row>41</xdr:row>
          <xdr:rowOff>146050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36</xdr:row>
          <xdr:rowOff>152400</xdr:rowOff>
        </xdr:from>
        <xdr:to>
          <xdr:col>7</xdr:col>
          <xdr:colOff>546100</xdr:colOff>
          <xdr:row>39</xdr:row>
          <xdr:rowOff>25400</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1092200</xdr:colOff>
          <xdr:row>36</xdr:row>
          <xdr:rowOff>158750</xdr:rowOff>
        </xdr:from>
        <xdr:to>
          <xdr:col>5</xdr:col>
          <xdr:colOff>1054100</xdr:colOff>
          <xdr:row>39</xdr:row>
          <xdr:rowOff>44450</xdr:rowOff>
        </xdr:to>
        <xdr:sp macro="" textlink="">
          <xdr:nvSpPr>
            <xdr:cNvPr id="7172" name="Object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14</xdr:col>
      <xdr:colOff>171161</xdr:colOff>
      <xdr:row>12</xdr:row>
      <xdr:rowOff>173823</xdr:rowOff>
    </xdr:from>
    <xdr:to>
      <xdr:col>22</xdr:col>
      <xdr:colOff>97494</xdr:colOff>
      <xdr:row>29</xdr:row>
      <xdr:rowOff>146243</xdr:rowOff>
    </xdr:to>
    <xdr:graphicFrame macro="">
      <xdr:nvGraphicFramePr>
        <xdr:cNvPr id="2" name="Chart 6">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200025</xdr:colOff>
      <xdr:row>32</xdr:row>
      <xdr:rowOff>133350</xdr:rowOff>
    </xdr:from>
    <xdr:ext cx="76200" cy="200025"/>
    <xdr:sp macro="" textlink="">
      <xdr:nvSpPr>
        <xdr:cNvPr id="3" name="Text Box 11">
          <a:extLst>
            <a:ext uri="{FF2B5EF4-FFF2-40B4-BE49-F238E27FC236}">
              <a16:creationId xmlns:a16="http://schemas.microsoft.com/office/drawing/2014/main" id="{00000000-0008-0000-0500-000003000000}"/>
            </a:ext>
          </a:extLst>
        </xdr:cNvPr>
        <xdr:cNvSpPr txBox="1">
          <a:spLocks noChangeArrowheads="1"/>
        </xdr:cNvSpPr>
      </xdr:nvSpPr>
      <xdr:spPr bwMode="auto">
        <a:xfrm>
          <a:off x="4924425" y="7219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302202</xdr:colOff>
      <xdr:row>3</xdr:row>
      <xdr:rowOff>138545</xdr:rowOff>
    </xdr:from>
    <xdr:to>
      <xdr:col>10</xdr:col>
      <xdr:colOff>470959</xdr:colOff>
      <xdr:row>6</xdr:row>
      <xdr:rowOff>47625</xdr:rowOff>
    </xdr:to>
    <xdr:sp macro="" textlink="">
      <xdr:nvSpPr>
        <xdr:cNvPr id="4" name="AutoShape 17">
          <a:extLst>
            <a:ext uri="{FF2B5EF4-FFF2-40B4-BE49-F238E27FC236}">
              <a16:creationId xmlns:a16="http://schemas.microsoft.com/office/drawing/2014/main" id="{00000000-0008-0000-0500-000004000000}"/>
            </a:ext>
          </a:extLst>
        </xdr:cNvPr>
        <xdr:cNvSpPr>
          <a:spLocks noChangeArrowheads="1"/>
        </xdr:cNvSpPr>
      </xdr:nvSpPr>
      <xdr:spPr bwMode="auto">
        <a:xfrm>
          <a:off x="5026602" y="792595"/>
          <a:ext cx="2003907" cy="442480"/>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0" bIns="0" anchor="t" upright="1"/>
        <a:lstStyle/>
        <a:p>
          <a:pPr rtl="0"/>
          <a:r>
            <a:rPr lang="en-US" sz="1100" b="0" i="1" baseline="0">
              <a:effectLst/>
              <a:latin typeface="+mn-lt"/>
              <a:ea typeface="+mn-ea"/>
              <a:cs typeface="+mn-cs"/>
            </a:rPr>
            <a:t>Input periods, demand data, and smoothing constants (a) and (</a:t>
          </a:r>
          <a:r>
            <a:rPr lang="el-GR" sz="1100" b="0" i="1" baseline="0">
              <a:effectLst/>
              <a:latin typeface="+mn-lt"/>
              <a:ea typeface="+mn-ea"/>
              <a:cs typeface="+mn-cs"/>
            </a:rPr>
            <a:t>γ</a:t>
          </a:r>
          <a:r>
            <a:rPr lang="en-US" sz="1100" b="0" i="1" baseline="0">
              <a:effectLst/>
              <a:latin typeface="+mn-lt"/>
              <a:ea typeface="+mn-ea"/>
              <a:cs typeface="+mn-cs"/>
            </a:rPr>
            <a:t>)</a:t>
          </a:r>
          <a:endParaRPr lang="en-US" sz="1050">
            <a:effectLst/>
          </a:endParaRPr>
        </a:p>
      </xdr:txBody>
    </xdr:sp>
    <xdr:clientData/>
  </xdr:twoCellAnchor>
  <xdr:twoCellAnchor editAs="oneCell">
    <xdr:from>
      <xdr:col>14</xdr:col>
      <xdr:colOff>13240</xdr:colOff>
      <xdr:row>8</xdr:row>
      <xdr:rowOff>138546</xdr:rowOff>
    </xdr:from>
    <xdr:to>
      <xdr:col>16</xdr:col>
      <xdr:colOff>441615</xdr:colOff>
      <xdr:row>11</xdr:row>
      <xdr:rowOff>99651</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62040" y="1694296"/>
          <a:ext cx="1647576" cy="494505"/>
        </a:xfrm>
        <a:prstGeom prst="rect">
          <a:avLst/>
        </a:prstGeom>
        <a:solidFill>
          <a:srgbClr val="FFFF00"/>
        </a:solidFill>
      </xdr:spPr>
    </xdr:pic>
    <xdr:clientData/>
  </xdr:twoCellAnchor>
  <xdr:twoCellAnchor editAs="oneCell">
    <xdr:from>
      <xdr:col>16</xdr:col>
      <xdr:colOff>588236</xdr:colOff>
      <xdr:row>8</xdr:row>
      <xdr:rowOff>125055</xdr:rowOff>
    </xdr:from>
    <xdr:to>
      <xdr:col>19</xdr:col>
      <xdr:colOff>406336</xdr:colOff>
      <xdr:row>11</xdr:row>
      <xdr:rowOff>147253</xdr:rowOff>
    </xdr:to>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80125" y="1677277"/>
          <a:ext cx="1638433" cy="551365"/>
        </a:xfrm>
        <a:prstGeom prst="rect">
          <a:avLst/>
        </a:prstGeom>
        <a:solidFill>
          <a:srgbClr val="FFFF00"/>
        </a:solidFill>
      </xdr:spPr>
    </xdr:pic>
    <xdr:clientData/>
  </xdr:twoCellAnchor>
  <xdr:twoCellAnchor editAs="oneCell">
    <xdr:from>
      <xdr:col>14</xdr:col>
      <xdr:colOff>8660</xdr:colOff>
      <xdr:row>6</xdr:row>
      <xdr:rowOff>164522</xdr:rowOff>
    </xdr:from>
    <xdr:to>
      <xdr:col>18</xdr:col>
      <xdr:colOff>562842</xdr:colOff>
      <xdr:row>8</xdr:row>
      <xdr:rowOff>88528</xdr:rowOff>
    </xdr:to>
    <xdr:pic>
      <xdr:nvPicPr>
        <xdr:cNvPr id="7" name="Picture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57460" y="1351972"/>
          <a:ext cx="2992582" cy="292306"/>
        </a:xfrm>
        <a:prstGeom prst="rect">
          <a:avLst/>
        </a:prstGeom>
        <a:solidFill>
          <a:srgbClr val="FFFF00"/>
        </a:solidFill>
      </xdr:spPr>
    </xdr:pic>
    <xdr:clientData/>
  </xdr:twoCellAnchor>
  <mc:AlternateContent xmlns:mc="http://schemas.openxmlformats.org/markup-compatibility/2006">
    <mc:Choice xmlns:a14="http://schemas.microsoft.com/office/drawing/2010/main" Requires="a14">
      <xdr:twoCellAnchor editAs="oneCell">
        <xdr:from>
          <xdr:col>7</xdr:col>
          <xdr:colOff>1104900</xdr:colOff>
          <xdr:row>33</xdr:row>
          <xdr:rowOff>120650</xdr:rowOff>
        </xdr:from>
        <xdr:to>
          <xdr:col>9</xdr:col>
          <xdr:colOff>488950</xdr:colOff>
          <xdr:row>36</xdr:row>
          <xdr:rowOff>82550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33</xdr:row>
          <xdr:rowOff>120650</xdr:rowOff>
        </xdr:from>
        <xdr:to>
          <xdr:col>10</xdr:col>
          <xdr:colOff>590550</xdr:colOff>
          <xdr:row>35</xdr:row>
          <xdr:rowOff>146050</xdr:rowOff>
        </xdr:to>
        <xdr:sp macro="" textlink="">
          <xdr:nvSpPr>
            <xdr:cNvPr id="8194" name="Object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30</xdr:row>
          <xdr:rowOff>152400</xdr:rowOff>
        </xdr:from>
        <xdr:to>
          <xdr:col>10</xdr:col>
          <xdr:colOff>615950</xdr:colOff>
          <xdr:row>33</xdr:row>
          <xdr:rowOff>25400</xdr:rowOff>
        </xdr:to>
        <xdr:sp macro="" textlink="">
          <xdr:nvSpPr>
            <xdr:cNvPr id="8195" name="Object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1092200</xdr:colOff>
          <xdr:row>30</xdr:row>
          <xdr:rowOff>158750</xdr:rowOff>
        </xdr:from>
        <xdr:to>
          <xdr:col>9</xdr:col>
          <xdr:colOff>355600</xdr:colOff>
          <xdr:row>33</xdr:row>
          <xdr:rowOff>44450</xdr:rowOff>
        </xdr:to>
        <xdr:sp macro="" textlink="">
          <xdr:nvSpPr>
            <xdr:cNvPr id="8196" name="Object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mments" Target="../comments1.xml"/><Relationship Id="rId3" Type="http://schemas.openxmlformats.org/officeDocument/2006/relationships/oleObject" Target="../embeddings/oleObject6.bin"/><Relationship Id="rId7" Type="http://schemas.openxmlformats.org/officeDocument/2006/relationships/oleObject" Target="../embeddings/oleObject8.bin"/><Relationship Id="rId12" Type="http://schemas.openxmlformats.org/officeDocument/2006/relationships/image" Target="../media/image4.emf"/><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image" Target="../media/image1.emf"/><Relationship Id="rId11" Type="http://schemas.openxmlformats.org/officeDocument/2006/relationships/oleObject" Target="../embeddings/oleObject10.bin"/><Relationship Id="rId5" Type="http://schemas.openxmlformats.org/officeDocument/2006/relationships/oleObject" Target="../embeddings/oleObject7.bin"/><Relationship Id="rId10" Type="http://schemas.openxmlformats.org/officeDocument/2006/relationships/image" Target="../media/image3.emf"/><Relationship Id="rId4" Type="http://schemas.openxmlformats.org/officeDocument/2006/relationships/image" Target="../media/image6.emf"/><Relationship Id="rId9" Type="http://schemas.openxmlformats.org/officeDocument/2006/relationships/oleObject" Target="../embeddings/oleObject9.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13.bin"/><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oleObject" Target="../embeddings/oleObject1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14.bin"/><Relationship Id="rId4" Type="http://schemas.openxmlformats.org/officeDocument/2006/relationships/oleObject" Target="../embeddings/oleObject11.bin"/><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oleObject" Target="../embeddings/oleObject15.bin"/><Relationship Id="rId7" Type="http://schemas.openxmlformats.org/officeDocument/2006/relationships/oleObject" Target="../embeddings/oleObject17.bin"/><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image" Target="../media/image2.emf"/><Relationship Id="rId11" Type="http://schemas.openxmlformats.org/officeDocument/2006/relationships/comments" Target="../comments3.xml"/><Relationship Id="rId5" Type="http://schemas.openxmlformats.org/officeDocument/2006/relationships/oleObject" Target="../embeddings/oleObject16.bin"/><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oleObject" Target="../embeddings/oleObject18.bin"/></Relationships>
</file>

<file path=xl/worksheets/_rels/sheet5.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oleObject" Target="../embeddings/oleObject19.bin"/><Relationship Id="rId7" Type="http://schemas.openxmlformats.org/officeDocument/2006/relationships/oleObject" Target="../embeddings/oleObject21.bin"/><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image" Target="../media/image2.emf"/><Relationship Id="rId11" Type="http://schemas.openxmlformats.org/officeDocument/2006/relationships/comments" Target="../comments4.xml"/><Relationship Id="rId5" Type="http://schemas.openxmlformats.org/officeDocument/2006/relationships/oleObject" Target="../embeddings/oleObject20.bin"/><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oleObject" Target="../embeddings/oleObject22.bin"/></Relationships>
</file>

<file path=xl/worksheets/_rels/sheet6.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oleObject" Target="../embeddings/oleObject23.bin"/><Relationship Id="rId7" Type="http://schemas.openxmlformats.org/officeDocument/2006/relationships/oleObject" Target="../embeddings/oleObject25.bin"/><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image" Target="../media/image2.emf"/><Relationship Id="rId11" Type="http://schemas.openxmlformats.org/officeDocument/2006/relationships/comments" Target="../comments5.xml"/><Relationship Id="rId5" Type="http://schemas.openxmlformats.org/officeDocument/2006/relationships/oleObject" Target="../embeddings/oleObject24.bin"/><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oleObject" Target="../embeddings/oleObject2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733C4-12E1-4D18-9A68-DD465C6C768D}">
  <dimension ref="B1:S51"/>
  <sheetViews>
    <sheetView zoomScale="80" zoomScaleNormal="80" workbookViewId="0">
      <selection activeCell="H9" sqref="H9"/>
    </sheetView>
  </sheetViews>
  <sheetFormatPr defaultRowHeight="14" x14ac:dyDescent="0.3"/>
  <cols>
    <col min="1" max="1" width="3.1796875" style="3" customWidth="1"/>
    <col min="2" max="2" width="15.1796875" style="3" customWidth="1"/>
    <col min="3" max="3" width="16.1796875" style="3" bestFit="1" customWidth="1"/>
    <col min="4" max="4" width="16.1796875" style="3" customWidth="1"/>
    <col min="5" max="5" width="12.81640625" style="3" customWidth="1"/>
    <col min="6" max="6" width="16.54296875" style="3" customWidth="1"/>
    <col min="7" max="7" width="17.453125" style="3" customWidth="1"/>
    <col min="8" max="8" width="5.1796875" style="3" customWidth="1"/>
    <col min="9" max="256" width="9.1796875" style="3"/>
    <col min="257" max="257" width="11.26953125" style="3" customWidth="1"/>
    <col min="258" max="258" width="10.26953125" style="3" customWidth="1"/>
    <col min="259" max="512" width="9.1796875" style="3"/>
    <col min="513" max="513" width="11.26953125" style="3" customWidth="1"/>
    <col min="514" max="514" width="10.26953125" style="3" customWidth="1"/>
    <col min="515" max="768" width="9.1796875" style="3"/>
    <col min="769" max="769" width="11.26953125" style="3" customWidth="1"/>
    <col min="770" max="770" width="10.26953125" style="3" customWidth="1"/>
    <col min="771" max="1024" width="9.1796875" style="3"/>
    <col min="1025" max="1025" width="11.26953125" style="3" customWidth="1"/>
    <col min="1026" max="1026" width="10.26953125" style="3" customWidth="1"/>
    <col min="1027" max="1280" width="9.1796875" style="3"/>
    <col min="1281" max="1281" width="11.26953125" style="3" customWidth="1"/>
    <col min="1282" max="1282" width="10.26953125" style="3" customWidth="1"/>
    <col min="1283" max="1536" width="9.1796875" style="3"/>
    <col min="1537" max="1537" width="11.26953125" style="3" customWidth="1"/>
    <col min="1538" max="1538" width="10.26953125" style="3" customWidth="1"/>
    <col min="1539" max="1792" width="9.1796875" style="3"/>
    <col min="1793" max="1793" width="11.26953125" style="3" customWidth="1"/>
    <col min="1794" max="1794" width="10.26953125" style="3" customWidth="1"/>
    <col min="1795" max="2048" width="9.1796875" style="3"/>
    <col min="2049" max="2049" width="11.26953125" style="3" customWidth="1"/>
    <col min="2050" max="2050" width="10.26953125" style="3" customWidth="1"/>
    <col min="2051" max="2304" width="9.1796875" style="3"/>
    <col min="2305" max="2305" width="11.26953125" style="3" customWidth="1"/>
    <col min="2306" max="2306" width="10.26953125" style="3" customWidth="1"/>
    <col min="2307" max="2560" width="9.1796875" style="3"/>
    <col min="2561" max="2561" width="11.26953125" style="3" customWidth="1"/>
    <col min="2562" max="2562" width="10.26953125" style="3" customWidth="1"/>
    <col min="2563" max="2816" width="9.1796875" style="3"/>
    <col min="2817" max="2817" width="11.26953125" style="3" customWidth="1"/>
    <col min="2818" max="2818" width="10.26953125" style="3" customWidth="1"/>
    <col min="2819" max="3072" width="9.1796875" style="3"/>
    <col min="3073" max="3073" width="11.26953125" style="3" customWidth="1"/>
    <col min="3074" max="3074" width="10.26953125" style="3" customWidth="1"/>
    <col min="3075" max="3328" width="9.1796875" style="3"/>
    <col min="3329" max="3329" width="11.26953125" style="3" customWidth="1"/>
    <col min="3330" max="3330" width="10.26953125" style="3" customWidth="1"/>
    <col min="3331" max="3584" width="9.1796875" style="3"/>
    <col min="3585" max="3585" width="11.26953125" style="3" customWidth="1"/>
    <col min="3586" max="3586" width="10.26953125" style="3" customWidth="1"/>
    <col min="3587" max="3840" width="9.1796875" style="3"/>
    <col min="3841" max="3841" width="11.26953125" style="3" customWidth="1"/>
    <col min="3842" max="3842" width="10.26953125" style="3" customWidth="1"/>
    <col min="3843" max="4096" width="9.1796875" style="3"/>
    <col min="4097" max="4097" width="11.26953125" style="3" customWidth="1"/>
    <col min="4098" max="4098" width="10.26953125" style="3" customWidth="1"/>
    <col min="4099" max="4352" width="9.1796875" style="3"/>
    <col min="4353" max="4353" width="11.26953125" style="3" customWidth="1"/>
    <col min="4354" max="4354" width="10.26953125" style="3" customWidth="1"/>
    <col min="4355" max="4608" width="9.1796875" style="3"/>
    <col min="4609" max="4609" width="11.26953125" style="3" customWidth="1"/>
    <col min="4610" max="4610" width="10.26953125" style="3" customWidth="1"/>
    <col min="4611" max="4864" width="9.1796875" style="3"/>
    <col min="4865" max="4865" width="11.26953125" style="3" customWidth="1"/>
    <col min="4866" max="4866" width="10.26953125" style="3" customWidth="1"/>
    <col min="4867" max="5120" width="9.1796875" style="3"/>
    <col min="5121" max="5121" width="11.26953125" style="3" customWidth="1"/>
    <col min="5122" max="5122" width="10.26953125" style="3" customWidth="1"/>
    <col min="5123" max="5376" width="9.1796875" style="3"/>
    <col min="5377" max="5377" width="11.26953125" style="3" customWidth="1"/>
    <col min="5378" max="5378" width="10.26953125" style="3" customWidth="1"/>
    <col min="5379" max="5632" width="9.1796875" style="3"/>
    <col min="5633" max="5633" width="11.26953125" style="3" customWidth="1"/>
    <col min="5634" max="5634" width="10.26953125" style="3" customWidth="1"/>
    <col min="5635" max="5888" width="9.1796875" style="3"/>
    <col min="5889" max="5889" width="11.26953125" style="3" customWidth="1"/>
    <col min="5890" max="5890" width="10.26953125" style="3" customWidth="1"/>
    <col min="5891" max="6144" width="9.1796875" style="3"/>
    <col min="6145" max="6145" width="11.26953125" style="3" customWidth="1"/>
    <col min="6146" max="6146" width="10.26953125" style="3" customWidth="1"/>
    <col min="6147" max="6400" width="9.1796875" style="3"/>
    <col min="6401" max="6401" width="11.26953125" style="3" customWidth="1"/>
    <col min="6402" max="6402" width="10.26953125" style="3" customWidth="1"/>
    <col min="6403" max="6656" width="9.1796875" style="3"/>
    <col min="6657" max="6657" width="11.26953125" style="3" customWidth="1"/>
    <col min="6658" max="6658" width="10.26953125" style="3" customWidth="1"/>
    <col min="6659" max="6912" width="9.1796875" style="3"/>
    <col min="6913" max="6913" width="11.26953125" style="3" customWidth="1"/>
    <col min="6914" max="6914" width="10.26953125" style="3" customWidth="1"/>
    <col min="6915" max="7168" width="9.1796875" style="3"/>
    <col min="7169" max="7169" width="11.26953125" style="3" customWidth="1"/>
    <col min="7170" max="7170" width="10.26953125" style="3" customWidth="1"/>
    <col min="7171" max="7424" width="9.1796875" style="3"/>
    <col min="7425" max="7425" width="11.26953125" style="3" customWidth="1"/>
    <col min="7426" max="7426" width="10.26953125" style="3" customWidth="1"/>
    <col min="7427" max="7680" width="9.1796875" style="3"/>
    <col min="7681" max="7681" width="11.26953125" style="3" customWidth="1"/>
    <col min="7682" max="7682" width="10.26953125" style="3" customWidth="1"/>
    <col min="7683" max="7936" width="9.1796875" style="3"/>
    <col min="7937" max="7937" width="11.26953125" style="3" customWidth="1"/>
    <col min="7938" max="7938" width="10.26953125" style="3" customWidth="1"/>
    <col min="7939" max="8192" width="9.1796875" style="3"/>
    <col min="8193" max="8193" width="11.26953125" style="3" customWidth="1"/>
    <col min="8194" max="8194" width="10.26953125" style="3" customWidth="1"/>
    <col min="8195" max="8448" width="9.1796875" style="3"/>
    <col min="8449" max="8449" width="11.26953125" style="3" customWidth="1"/>
    <col min="8450" max="8450" width="10.26953125" style="3" customWidth="1"/>
    <col min="8451" max="8704" width="9.1796875" style="3"/>
    <col min="8705" max="8705" width="11.26953125" style="3" customWidth="1"/>
    <col min="8706" max="8706" width="10.26953125" style="3" customWidth="1"/>
    <col min="8707" max="8960" width="9.1796875" style="3"/>
    <col min="8961" max="8961" width="11.26953125" style="3" customWidth="1"/>
    <col min="8962" max="8962" width="10.26953125" style="3" customWidth="1"/>
    <col min="8963" max="9216" width="9.1796875" style="3"/>
    <col min="9217" max="9217" width="11.26953125" style="3" customWidth="1"/>
    <col min="9218" max="9218" width="10.26953125" style="3" customWidth="1"/>
    <col min="9219" max="9472" width="9.1796875" style="3"/>
    <col min="9473" max="9473" width="11.26953125" style="3" customWidth="1"/>
    <col min="9474" max="9474" width="10.26953125" style="3" customWidth="1"/>
    <col min="9475" max="9728" width="9.1796875" style="3"/>
    <col min="9729" max="9729" width="11.26953125" style="3" customWidth="1"/>
    <col min="9730" max="9730" width="10.26953125" style="3" customWidth="1"/>
    <col min="9731" max="9984" width="9.1796875" style="3"/>
    <col min="9985" max="9985" width="11.26953125" style="3" customWidth="1"/>
    <col min="9986" max="9986" width="10.26953125" style="3" customWidth="1"/>
    <col min="9987" max="10240" width="9.1796875" style="3"/>
    <col min="10241" max="10241" width="11.26953125" style="3" customWidth="1"/>
    <col min="10242" max="10242" width="10.26953125" style="3" customWidth="1"/>
    <col min="10243" max="10496" width="9.1796875" style="3"/>
    <col min="10497" max="10497" width="11.26953125" style="3" customWidth="1"/>
    <col min="10498" max="10498" width="10.26953125" style="3" customWidth="1"/>
    <col min="10499" max="10752" width="9.1796875" style="3"/>
    <col min="10753" max="10753" width="11.26953125" style="3" customWidth="1"/>
    <col min="10754" max="10754" width="10.26953125" style="3" customWidth="1"/>
    <col min="10755" max="11008" width="9.1796875" style="3"/>
    <col min="11009" max="11009" width="11.26953125" style="3" customWidth="1"/>
    <col min="11010" max="11010" width="10.26953125" style="3" customWidth="1"/>
    <col min="11011" max="11264" width="9.1796875" style="3"/>
    <col min="11265" max="11265" width="11.26953125" style="3" customWidth="1"/>
    <col min="11266" max="11266" width="10.26953125" style="3" customWidth="1"/>
    <col min="11267" max="11520" width="9.1796875" style="3"/>
    <col min="11521" max="11521" width="11.26953125" style="3" customWidth="1"/>
    <col min="11522" max="11522" width="10.26953125" style="3" customWidth="1"/>
    <col min="11523" max="11776" width="9.1796875" style="3"/>
    <col min="11777" max="11777" width="11.26953125" style="3" customWidth="1"/>
    <col min="11778" max="11778" width="10.26953125" style="3" customWidth="1"/>
    <col min="11779" max="12032" width="9.1796875" style="3"/>
    <col min="12033" max="12033" width="11.26953125" style="3" customWidth="1"/>
    <col min="12034" max="12034" width="10.26953125" style="3" customWidth="1"/>
    <col min="12035" max="12288" width="9.1796875" style="3"/>
    <col min="12289" max="12289" width="11.26953125" style="3" customWidth="1"/>
    <col min="12290" max="12290" width="10.26953125" style="3" customWidth="1"/>
    <col min="12291" max="12544" width="9.1796875" style="3"/>
    <col min="12545" max="12545" width="11.26953125" style="3" customWidth="1"/>
    <col min="12546" max="12546" width="10.26953125" style="3" customWidth="1"/>
    <col min="12547" max="12800" width="9.1796875" style="3"/>
    <col min="12801" max="12801" width="11.26953125" style="3" customWidth="1"/>
    <col min="12802" max="12802" width="10.26953125" style="3" customWidth="1"/>
    <col min="12803" max="13056" width="9.1796875" style="3"/>
    <col min="13057" max="13057" width="11.26953125" style="3" customWidth="1"/>
    <col min="13058" max="13058" width="10.26953125" style="3" customWidth="1"/>
    <col min="13059" max="13312" width="9.1796875" style="3"/>
    <col min="13313" max="13313" width="11.26953125" style="3" customWidth="1"/>
    <col min="13314" max="13314" width="10.26953125" style="3" customWidth="1"/>
    <col min="13315" max="13568" width="9.1796875" style="3"/>
    <col min="13569" max="13569" width="11.26953125" style="3" customWidth="1"/>
    <col min="13570" max="13570" width="10.26953125" style="3" customWidth="1"/>
    <col min="13571" max="13824" width="9.1796875" style="3"/>
    <col min="13825" max="13825" width="11.26953125" style="3" customWidth="1"/>
    <col min="13826" max="13826" width="10.26953125" style="3" customWidth="1"/>
    <col min="13827" max="14080" width="9.1796875" style="3"/>
    <col min="14081" max="14081" width="11.26953125" style="3" customWidth="1"/>
    <col min="14082" max="14082" width="10.26953125" style="3" customWidth="1"/>
    <col min="14083" max="14336" width="9.1796875" style="3"/>
    <col min="14337" max="14337" width="11.26953125" style="3" customWidth="1"/>
    <col min="14338" max="14338" width="10.26953125" style="3" customWidth="1"/>
    <col min="14339" max="14592" width="9.1796875" style="3"/>
    <col min="14593" max="14593" width="11.26953125" style="3" customWidth="1"/>
    <col min="14594" max="14594" width="10.26953125" style="3" customWidth="1"/>
    <col min="14595" max="14848" width="9.1796875" style="3"/>
    <col min="14849" max="14849" width="11.26953125" style="3" customWidth="1"/>
    <col min="14850" max="14850" width="10.26953125" style="3" customWidth="1"/>
    <col min="14851" max="15104" width="9.1796875" style="3"/>
    <col min="15105" max="15105" width="11.26953125" style="3" customWidth="1"/>
    <col min="15106" max="15106" width="10.26953125" style="3" customWidth="1"/>
    <col min="15107" max="15360" width="9.1796875" style="3"/>
    <col min="15361" max="15361" width="11.26953125" style="3" customWidth="1"/>
    <col min="15362" max="15362" width="10.26953125" style="3" customWidth="1"/>
    <col min="15363" max="15616" width="9.1796875" style="3"/>
    <col min="15617" max="15617" width="11.26953125" style="3" customWidth="1"/>
    <col min="15618" max="15618" width="10.26953125" style="3" customWidth="1"/>
    <col min="15619" max="15872" width="9.1796875" style="3"/>
    <col min="15873" max="15873" width="11.26953125" style="3" customWidth="1"/>
    <col min="15874" max="15874" width="10.26953125" style="3" customWidth="1"/>
    <col min="15875" max="16128" width="9.1796875" style="3"/>
    <col min="16129" max="16129" width="11.26953125" style="3" customWidth="1"/>
    <col min="16130" max="16130" width="10.26953125" style="3" customWidth="1"/>
    <col min="16131" max="16384" width="9.1796875" style="3"/>
  </cols>
  <sheetData>
    <row r="1" spans="2:8" ht="22.5" x14ac:dyDescent="0.3">
      <c r="B1" s="1" t="s">
        <v>1</v>
      </c>
      <c r="C1" s="1"/>
      <c r="D1" s="1"/>
      <c r="E1" s="2"/>
    </row>
    <row r="3" spans="2:8" ht="15" x14ac:dyDescent="0.3">
      <c r="B3" s="5" t="s">
        <v>2</v>
      </c>
      <c r="C3" s="4"/>
      <c r="G3" s="6"/>
      <c r="H3" s="6"/>
    </row>
    <row r="4" spans="2:8" x14ac:dyDescent="0.3">
      <c r="C4" s="49" t="s">
        <v>16</v>
      </c>
      <c r="D4" s="49"/>
      <c r="E4" s="7">
        <v>24</v>
      </c>
    </row>
    <row r="5" spans="2:8" ht="27.75" customHeight="1" x14ac:dyDescent="0.3">
      <c r="C5" s="50" t="s">
        <v>3</v>
      </c>
      <c r="D5" s="50"/>
      <c r="E5" s="30">
        <v>5</v>
      </c>
    </row>
    <row r="6" spans="2:8" x14ac:dyDescent="0.3">
      <c r="C6" s="49"/>
      <c r="D6" s="49"/>
      <c r="E6" s="25"/>
    </row>
    <row r="7" spans="2:8" x14ac:dyDescent="0.3">
      <c r="B7" s="9"/>
      <c r="C7" s="10"/>
      <c r="D7" s="9"/>
      <c r="E7" s="9"/>
      <c r="F7" s="9"/>
      <c r="G7" s="9"/>
      <c r="H7" s="10"/>
    </row>
    <row r="8" spans="2:8" ht="15" customHeight="1" x14ac:dyDescent="0.3">
      <c r="B8" s="51" t="s">
        <v>4</v>
      </c>
      <c r="C8" s="51" t="s">
        <v>5</v>
      </c>
      <c r="D8" s="47" t="s">
        <v>6</v>
      </c>
      <c r="E8" s="51" t="s">
        <v>7</v>
      </c>
      <c r="F8" s="47" t="s">
        <v>8</v>
      </c>
      <c r="G8" s="47" t="s">
        <v>9</v>
      </c>
      <c r="H8" s="26"/>
    </row>
    <row r="9" spans="2:8" x14ac:dyDescent="0.3">
      <c r="B9" s="52"/>
      <c r="C9" s="52"/>
      <c r="D9" s="48"/>
      <c r="E9" s="52"/>
      <c r="F9" s="48"/>
      <c r="G9" s="48"/>
      <c r="H9" s="26"/>
    </row>
    <row r="10" spans="2:8" x14ac:dyDescent="0.3">
      <c r="B10" s="11">
        <v>1</v>
      </c>
      <c r="C10" s="12">
        <v>30</v>
      </c>
      <c r="D10" s="13">
        <f>C10</f>
        <v>30</v>
      </c>
      <c r="E10" s="13">
        <f>C10-D10</f>
        <v>0</v>
      </c>
      <c r="F10" s="14">
        <f>ABS(E10)</f>
        <v>0</v>
      </c>
      <c r="G10" s="13">
        <f>E10^2</f>
        <v>0</v>
      </c>
      <c r="H10" s="27">
        <f>ABS(F10/C10)</f>
        <v>0</v>
      </c>
    </row>
    <row r="11" spans="2:8" x14ac:dyDescent="0.3">
      <c r="B11" s="11">
        <v>2</v>
      </c>
      <c r="C11" s="15">
        <v>32</v>
      </c>
      <c r="D11" s="13">
        <f ca="1">AVERAGE(OFFSET(C11,-MOV_AverWidth,):C10)</f>
        <v>30</v>
      </c>
      <c r="E11" s="13">
        <f t="shared" ref="E11:E33" ca="1" si="0">C11-D11</f>
        <v>2</v>
      </c>
      <c r="F11" s="14">
        <f t="shared" ref="F11:F33" ca="1" si="1">ABS(E11)</f>
        <v>2</v>
      </c>
      <c r="G11" s="13">
        <f t="shared" ref="G11:G33" ca="1" si="2">E11^2</f>
        <v>4</v>
      </c>
      <c r="H11" s="27">
        <f t="shared" ref="H11:H33" ca="1" si="3">ABS(F11/C11)</f>
        <v>6.25E-2</v>
      </c>
    </row>
    <row r="12" spans="2:8" x14ac:dyDescent="0.3">
      <c r="B12" s="11">
        <v>3</v>
      </c>
      <c r="C12" s="15">
        <v>34</v>
      </c>
      <c r="D12" s="13">
        <f ca="1">AVERAGE(OFFSET(C12,-MOV_AverWidth,):C11)</f>
        <v>31</v>
      </c>
      <c r="E12" s="13">
        <f t="shared" ca="1" si="0"/>
        <v>3</v>
      </c>
      <c r="F12" s="14">
        <f t="shared" ca="1" si="1"/>
        <v>3</v>
      </c>
      <c r="G12" s="13">
        <f t="shared" ca="1" si="2"/>
        <v>9</v>
      </c>
      <c r="H12" s="27">
        <f t="shared" ca="1" si="3"/>
        <v>8.8235294117647065E-2</v>
      </c>
    </row>
    <row r="13" spans="2:8" x14ac:dyDescent="0.3">
      <c r="B13" s="11">
        <v>4</v>
      </c>
      <c r="C13" s="15">
        <v>36</v>
      </c>
      <c r="D13" s="13">
        <f ca="1">AVERAGE(OFFSET(C13,-MOV_AverWidth,):C12)</f>
        <v>32</v>
      </c>
      <c r="E13" s="13">
        <f t="shared" ca="1" si="0"/>
        <v>4</v>
      </c>
      <c r="F13" s="14">
        <f t="shared" ca="1" si="1"/>
        <v>4</v>
      </c>
      <c r="G13" s="13">
        <f t="shared" ca="1" si="2"/>
        <v>16</v>
      </c>
      <c r="H13" s="27">
        <f t="shared" ca="1" si="3"/>
        <v>0.1111111111111111</v>
      </c>
    </row>
    <row r="14" spans="2:8" x14ac:dyDescent="0.3">
      <c r="B14" s="11">
        <v>5</v>
      </c>
      <c r="C14" s="15">
        <v>38</v>
      </c>
      <c r="D14" s="13">
        <f ca="1">AVERAGE(OFFSET(C14,-MOV_AverWidth,):C13)</f>
        <v>33</v>
      </c>
      <c r="E14" s="13">
        <f t="shared" ca="1" si="0"/>
        <v>5</v>
      </c>
      <c r="F14" s="14">
        <f t="shared" ca="1" si="1"/>
        <v>5</v>
      </c>
      <c r="G14" s="13">
        <f t="shared" ca="1" si="2"/>
        <v>25</v>
      </c>
      <c r="H14" s="27">
        <f t="shared" ca="1" si="3"/>
        <v>0.13157894736842105</v>
      </c>
    </row>
    <row r="15" spans="2:8" x14ac:dyDescent="0.3">
      <c r="B15" s="11">
        <v>6</v>
      </c>
      <c r="C15" s="15">
        <v>39</v>
      </c>
      <c r="D15" s="13">
        <f ca="1">AVERAGE(OFFSET(C15,-MOV_AverWidth,):C14)</f>
        <v>34</v>
      </c>
      <c r="E15" s="13">
        <f t="shared" ca="1" si="0"/>
        <v>5</v>
      </c>
      <c r="F15" s="14">
        <f t="shared" ca="1" si="1"/>
        <v>5</v>
      </c>
      <c r="G15" s="13">
        <f t="shared" ca="1" si="2"/>
        <v>25</v>
      </c>
      <c r="H15" s="27">
        <f t="shared" ca="1" si="3"/>
        <v>0.12820512820512819</v>
      </c>
    </row>
    <row r="16" spans="2:8" x14ac:dyDescent="0.3">
      <c r="B16" s="11">
        <v>7</v>
      </c>
      <c r="C16" s="15">
        <v>41</v>
      </c>
      <c r="D16" s="13">
        <f ca="1">AVERAGE(OFFSET(C16,-MOV_AverWidth,):C15)</f>
        <v>35.799999999999997</v>
      </c>
      <c r="E16" s="13">
        <f t="shared" ca="1" si="0"/>
        <v>5.2000000000000028</v>
      </c>
      <c r="F16" s="14">
        <f t="shared" ca="1" si="1"/>
        <v>5.2000000000000028</v>
      </c>
      <c r="G16" s="13">
        <f t="shared" ca="1" si="2"/>
        <v>27.040000000000031</v>
      </c>
      <c r="H16" s="27">
        <f t="shared" ca="1" si="3"/>
        <v>0.12682926829268298</v>
      </c>
    </row>
    <row r="17" spans="2:8" x14ac:dyDescent="0.3">
      <c r="B17" s="11">
        <v>8</v>
      </c>
      <c r="C17" s="15">
        <v>42</v>
      </c>
      <c r="D17" s="13">
        <f ca="1">AVERAGE(OFFSET(C17,-MOV_AverWidth,):C16)</f>
        <v>37.6</v>
      </c>
      <c r="E17" s="13">
        <f t="shared" ca="1" si="0"/>
        <v>4.3999999999999986</v>
      </c>
      <c r="F17" s="14">
        <f t="shared" ca="1" si="1"/>
        <v>4.3999999999999986</v>
      </c>
      <c r="G17" s="13">
        <f t="shared" ca="1" si="2"/>
        <v>19.359999999999989</v>
      </c>
      <c r="H17" s="27">
        <f t="shared" ca="1" si="3"/>
        <v>0.10476190476190472</v>
      </c>
    </row>
    <row r="18" spans="2:8" x14ac:dyDescent="0.3">
      <c r="B18" s="11">
        <v>9</v>
      </c>
      <c r="C18" s="15">
        <v>42</v>
      </c>
      <c r="D18" s="13">
        <f ca="1">AVERAGE(OFFSET(C18,-MOV_AverWidth,):C17)</f>
        <v>39.200000000000003</v>
      </c>
      <c r="E18" s="13">
        <f t="shared" ca="1" si="0"/>
        <v>2.7999999999999972</v>
      </c>
      <c r="F18" s="14">
        <f t="shared" ca="1" si="1"/>
        <v>2.7999999999999972</v>
      </c>
      <c r="G18" s="13">
        <f t="shared" ca="1" si="2"/>
        <v>7.8399999999999839</v>
      </c>
      <c r="H18" s="27">
        <f t="shared" ca="1" si="3"/>
        <v>6.6666666666666596E-2</v>
      </c>
    </row>
    <row r="19" spans="2:8" x14ac:dyDescent="0.3">
      <c r="B19" s="11">
        <v>10</v>
      </c>
      <c r="C19" s="15">
        <v>43</v>
      </c>
      <c r="D19" s="13">
        <f ca="1">AVERAGE(OFFSET(C19,-MOV_AverWidth,):C18)</f>
        <v>40.4</v>
      </c>
      <c r="E19" s="13">
        <f t="shared" ca="1" si="0"/>
        <v>2.6000000000000014</v>
      </c>
      <c r="F19" s="14">
        <f t="shared" ca="1" si="1"/>
        <v>2.6000000000000014</v>
      </c>
      <c r="G19" s="13">
        <f t="shared" ca="1" si="2"/>
        <v>6.7600000000000078</v>
      </c>
      <c r="H19" s="27">
        <f t="shared" ca="1" si="3"/>
        <v>6.0465116279069801E-2</v>
      </c>
    </row>
    <row r="20" spans="2:8" x14ac:dyDescent="0.3">
      <c r="B20" s="11">
        <v>11</v>
      </c>
      <c r="C20" s="15">
        <v>45</v>
      </c>
      <c r="D20" s="13">
        <f ca="1">AVERAGE(OFFSET(C20,-MOV_AverWidth,):C19)</f>
        <v>41.4</v>
      </c>
      <c r="E20" s="13">
        <f t="shared" ca="1" si="0"/>
        <v>3.6000000000000014</v>
      </c>
      <c r="F20" s="14">
        <f t="shared" ca="1" si="1"/>
        <v>3.6000000000000014</v>
      </c>
      <c r="G20" s="13">
        <f t="shared" ca="1" si="2"/>
        <v>12.96000000000001</v>
      </c>
      <c r="H20" s="27">
        <f t="shared" ca="1" si="3"/>
        <v>8.0000000000000029E-2</v>
      </c>
    </row>
    <row r="21" spans="2:8" x14ac:dyDescent="0.3">
      <c r="B21" s="11">
        <v>12</v>
      </c>
      <c r="C21" s="15">
        <v>46</v>
      </c>
      <c r="D21" s="13">
        <f ca="1">AVERAGE(OFFSET(C21,-MOV_AverWidth,):C20)</f>
        <v>42.6</v>
      </c>
      <c r="E21" s="13">
        <f t="shared" ca="1" si="0"/>
        <v>3.3999999999999986</v>
      </c>
      <c r="F21" s="14">
        <f t="shared" ca="1" si="1"/>
        <v>3.3999999999999986</v>
      </c>
      <c r="G21" s="13">
        <f t="shared" ca="1" si="2"/>
        <v>11.55999999999999</v>
      </c>
      <c r="H21" s="27">
        <f t="shared" ca="1" si="3"/>
        <v>7.3913043478260845E-2</v>
      </c>
    </row>
    <row r="22" spans="2:8" x14ac:dyDescent="0.3">
      <c r="B22" s="11">
        <v>13</v>
      </c>
      <c r="C22" s="15">
        <v>47</v>
      </c>
      <c r="D22" s="13">
        <f ca="1">AVERAGE(OFFSET(C22,-MOV_AverWidth,):C21)</f>
        <v>43.6</v>
      </c>
      <c r="E22" s="13">
        <f t="shared" ca="1" si="0"/>
        <v>3.3999999999999986</v>
      </c>
      <c r="F22" s="14">
        <f t="shared" ca="1" si="1"/>
        <v>3.3999999999999986</v>
      </c>
      <c r="G22" s="13">
        <f t="shared" ca="1" si="2"/>
        <v>11.55999999999999</v>
      </c>
      <c r="H22" s="27">
        <f t="shared" ca="1" si="3"/>
        <v>7.2340425531914859E-2</v>
      </c>
    </row>
    <row r="23" spans="2:8" x14ac:dyDescent="0.3">
      <c r="B23" s="11">
        <v>14</v>
      </c>
      <c r="C23" s="15">
        <v>47</v>
      </c>
      <c r="D23" s="13">
        <f ca="1">AVERAGE(OFFSET(C23,-MOV_AverWidth,):C22)</f>
        <v>44.6</v>
      </c>
      <c r="E23" s="13">
        <f t="shared" ca="1" si="0"/>
        <v>2.3999999999999986</v>
      </c>
      <c r="F23" s="14">
        <f t="shared" ca="1" si="1"/>
        <v>2.3999999999999986</v>
      </c>
      <c r="G23" s="13">
        <f t="shared" ca="1" si="2"/>
        <v>5.7599999999999936</v>
      </c>
      <c r="H23" s="27">
        <f t="shared" ca="1" si="3"/>
        <v>5.1063829787234012E-2</v>
      </c>
    </row>
    <row r="24" spans="2:8" x14ac:dyDescent="0.3">
      <c r="B24" s="11">
        <v>15</v>
      </c>
      <c r="C24" s="15">
        <v>48</v>
      </c>
      <c r="D24" s="13">
        <f ca="1">AVERAGE(OFFSET(C24,-MOV_AverWidth,):C23)</f>
        <v>45.6</v>
      </c>
      <c r="E24" s="13">
        <f t="shared" ca="1" si="0"/>
        <v>2.3999999999999986</v>
      </c>
      <c r="F24" s="14">
        <f t="shared" ca="1" si="1"/>
        <v>2.3999999999999986</v>
      </c>
      <c r="G24" s="13">
        <f t="shared" ca="1" si="2"/>
        <v>5.7599999999999936</v>
      </c>
      <c r="H24" s="27">
        <f t="shared" ca="1" si="3"/>
        <v>4.9999999999999968E-2</v>
      </c>
    </row>
    <row r="25" spans="2:8" x14ac:dyDescent="0.3">
      <c r="B25" s="11">
        <v>16</v>
      </c>
      <c r="C25" s="15">
        <v>49</v>
      </c>
      <c r="D25" s="13">
        <f ca="1">AVERAGE(OFFSET(C25,-MOV_AverWidth,):C24)</f>
        <v>46.6</v>
      </c>
      <c r="E25" s="13">
        <f t="shared" ca="1" si="0"/>
        <v>2.3999999999999986</v>
      </c>
      <c r="F25" s="14">
        <f t="shared" ca="1" si="1"/>
        <v>2.3999999999999986</v>
      </c>
      <c r="G25" s="13">
        <f t="shared" ca="1" si="2"/>
        <v>5.7599999999999936</v>
      </c>
      <c r="H25" s="27">
        <f t="shared" ca="1" si="3"/>
        <v>4.8979591836734664E-2</v>
      </c>
    </row>
    <row r="26" spans="2:8" x14ac:dyDescent="0.3">
      <c r="B26" s="11">
        <v>17</v>
      </c>
      <c r="C26" s="15">
        <v>52</v>
      </c>
      <c r="D26" s="13">
        <f ca="1">AVERAGE(OFFSET(C26,-MOV_AverWidth,):C25)</f>
        <v>47.4</v>
      </c>
      <c r="E26" s="13">
        <f t="shared" ca="1" si="0"/>
        <v>4.6000000000000014</v>
      </c>
      <c r="F26" s="14">
        <f t="shared" ca="1" si="1"/>
        <v>4.6000000000000014</v>
      </c>
      <c r="G26" s="13">
        <f t="shared" ca="1" si="2"/>
        <v>21.160000000000014</v>
      </c>
      <c r="H26" s="27">
        <f t="shared" ca="1" si="3"/>
        <v>8.8461538461538494E-2</v>
      </c>
    </row>
    <row r="27" spans="2:8" x14ac:dyDescent="0.3">
      <c r="B27" s="11">
        <v>18</v>
      </c>
      <c r="C27" s="15">
        <v>53</v>
      </c>
      <c r="D27" s="13">
        <f ca="1">AVERAGE(OFFSET(C27,-MOV_AverWidth,):C26)</f>
        <v>48.6</v>
      </c>
      <c r="E27" s="13">
        <f t="shared" ca="1" si="0"/>
        <v>4.3999999999999986</v>
      </c>
      <c r="F27" s="14">
        <f t="shared" ca="1" si="1"/>
        <v>4.3999999999999986</v>
      </c>
      <c r="G27" s="13">
        <f t="shared" ca="1" si="2"/>
        <v>19.359999999999989</v>
      </c>
      <c r="H27" s="27">
        <f t="shared" ca="1" si="3"/>
        <v>8.301886792452827E-2</v>
      </c>
    </row>
    <row r="28" spans="2:8" x14ac:dyDescent="0.3">
      <c r="B28" s="11">
        <v>19</v>
      </c>
      <c r="C28" s="15">
        <v>54</v>
      </c>
      <c r="D28" s="13">
        <f ca="1">AVERAGE(OFFSET(C28,-MOV_AverWidth,):C27)</f>
        <v>49.8</v>
      </c>
      <c r="E28" s="13">
        <f t="shared" ca="1" si="0"/>
        <v>4.2000000000000028</v>
      </c>
      <c r="F28" s="14">
        <f t="shared" ca="1" si="1"/>
        <v>4.2000000000000028</v>
      </c>
      <c r="G28" s="13">
        <f t="shared" ca="1" si="2"/>
        <v>17.640000000000025</v>
      </c>
      <c r="H28" s="27">
        <f t="shared" ca="1" si="3"/>
        <v>7.7777777777777835E-2</v>
      </c>
    </row>
    <row r="29" spans="2:8" x14ac:dyDescent="0.3">
      <c r="B29" s="11">
        <v>20</v>
      </c>
      <c r="C29" s="15">
        <v>55</v>
      </c>
      <c r="D29" s="13">
        <f ca="1">AVERAGE(OFFSET(C29,-MOV_AverWidth,):C28)</f>
        <v>51.2</v>
      </c>
      <c r="E29" s="13">
        <f t="shared" ca="1" si="0"/>
        <v>3.7999999999999972</v>
      </c>
      <c r="F29" s="14">
        <f t="shared" ca="1" si="1"/>
        <v>3.7999999999999972</v>
      </c>
      <c r="G29" s="13">
        <f t="shared" ca="1" si="2"/>
        <v>14.439999999999978</v>
      </c>
      <c r="H29" s="27">
        <f t="shared" ca="1" si="3"/>
        <v>6.9090909090909036E-2</v>
      </c>
    </row>
    <row r="30" spans="2:8" x14ac:dyDescent="0.3">
      <c r="B30" s="11">
        <v>21</v>
      </c>
      <c r="C30" s="15">
        <v>57</v>
      </c>
      <c r="D30" s="13">
        <f ca="1">AVERAGE(OFFSET(C30,-MOV_AverWidth,):C29)</f>
        <v>52.6</v>
      </c>
      <c r="E30" s="13">
        <f t="shared" ca="1" si="0"/>
        <v>4.3999999999999986</v>
      </c>
      <c r="F30" s="14">
        <f t="shared" ca="1" si="1"/>
        <v>4.3999999999999986</v>
      </c>
      <c r="G30" s="13">
        <f t="shared" ca="1" si="2"/>
        <v>19.359999999999989</v>
      </c>
      <c r="H30" s="27">
        <f t="shared" ca="1" si="3"/>
        <v>7.7192982456140327E-2</v>
      </c>
    </row>
    <row r="31" spans="2:8" x14ac:dyDescent="0.3">
      <c r="B31" s="11">
        <v>22</v>
      </c>
      <c r="C31" s="15">
        <v>57</v>
      </c>
      <c r="D31" s="13">
        <f ca="1">AVERAGE(OFFSET(C31,-MOV_AverWidth,):C30)</f>
        <v>54.2</v>
      </c>
      <c r="E31" s="13">
        <f t="shared" ca="1" si="0"/>
        <v>2.7999999999999972</v>
      </c>
      <c r="F31" s="14">
        <f t="shared" ca="1" si="1"/>
        <v>2.7999999999999972</v>
      </c>
      <c r="G31" s="13">
        <f t="shared" ca="1" si="2"/>
        <v>7.8399999999999839</v>
      </c>
      <c r="H31" s="27">
        <f t="shared" ca="1" si="3"/>
        <v>4.9122807017543811E-2</v>
      </c>
    </row>
    <row r="32" spans="2:8" x14ac:dyDescent="0.3">
      <c r="B32" s="11">
        <v>23</v>
      </c>
      <c r="C32" s="15">
        <v>57</v>
      </c>
      <c r="D32" s="13">
        <f ca="1">AVERAGE(OFFSET(C32,-MOV_AverWidth,):C31)</f>
        <v>55.2</v>
      </c>
      <c r="E32" s="13">
        <f t="shared" ca="1" si="0"/>
        <v>1.7999999999999972</v>
      </c>
      <c r="F32" s="14">
        <f t="shared" ca="1" si="1"/>
        <v>1.7999999999999972</v>
      </c>
      <c r="G32" s="13">
        <f t="shared" ca="1" si="2"/>
        <v>3.2399999999999896</v>
      </c>
      <c r="H32" s="27">
        <f t="shared" ca="1" si="3"/>
        <v>3.1578947368421005E-2</v>
      </c>
    </row>
    <row r="33" spans="2:17" ht="14.5" thickBot="1" x14ac:dyDescent="0.35">
      <c r="B33" s="11">
        <v>24</v>
      </c>
      <c r="C33" s="16">
        <v>58</v>
      </c>
      <c r="D33" s="13">
        <f ca="1">AVERAGE(OFFSET(C33,-MOV_AverWidth,):C32)</f>
        <v>56</v>
      </c>
      <c r="E33" s="13">
        <f t="shared" ca="1" si="0"/>
        <v>2</v>
      </c>
      <c r="F33" s="14">
        <f t="shared" ca="1" si="1"/>
        <v>2</v>
      </c>
      <c r="G33" s="13">
        <f t="shared" ca="1" si="2"/>
        <v>4</v>
      </c>
      <c r="H33" s="27">
        <f t="shared" ca="1" si="3"/>
        <v>3.4482758620689655E-2</v>
      </c>
    </row>
    <row r="34" spans="2:17" x14ac:dyDescent="0.3">
      <c r="B34" s="17" t="s">
        <v>10</v>
      </c>
      <c r="C34" s="18">
        <f>SUM(C10:C33)</f>
        <v>1102</v>
      </c>
      <c r="D34" s="19"/>
      <c r="E34" s="20">
        <f ca="1">SUM(E10:E33)</f>
        <v>79.599999999999994</v>
      </c>
      <c r="F34" s="20">
        <f ca="1">SUM(F10:F33)</f>
        <v>79.599999999999994</v>
      </c>
      <c r="G34" s="20">
        <f ca="1">SUM(G11:G33)</f>
        <v>300.40000000000003</v>
      </c>
      <c r="H34" s="28"/>
    </row>
    <row r="35" spans="2:17" x14ac:dyDescent="0.3">
      <c r="B35" s="10"/>
      <c r="C35" s="10"/>
      <c r="D35" s="10"/>
      <c r="E35" s="10"/>
      <c r="F35" s="10"/>
      <c r="G35" s="10"/>
      <c r="H35" s="10"/>
    </row>
    <row r="36" spans="2:17" ht="15" x14ac:dyDescent="0.3">
      <c r="B36" s="5" t="s">
        <v>11</v>
      </c>
    </row>
    <row r="37" spans="2:17" ht="13.5" customHeight="1" x14ac:dyDescent="0.3">
      <c r="C37" s="21" t="s">
        <v>14</v>
      </c>
      <c r="D37" s="14">
        <f ca="1">AVERAGE(F10:F33)</f>
        <v>3.3166666666666664</v>
      </c>
      <c r="E37" s="10"/>
    </row>
    <row r="38" spans="2:17" ht="13.5" customHeight="1" x14ac:dyDescent="0.3">
      <c r="C38" s="21" t="s">
        <v>15</v>
      </c>
      <c r="D38" s="29">
        <f ca="1">AVERAGE(H10:H33)</f>
        <v>7.3640704839763524E-2</v>
      </c>
      <c r="E38" s="22"/>
    </row>
    <row r="39" spans="2:17" ht="13.5" customHeight="1" x14ac:dyDescent="0.3">
      <c r="C39" s="21" t="s">
        <v>13</v>
      </c>
      <c r="D39" s="14">
        <f ca="1">AVERAGE(E10:E33)</f>
        <v>3.3166666666666664</v>
      </c>
    </row>
    <row r="40" spans="2:17" ht="13.5" customHeight="1" x14ac:dyDescent="0.3">
      <c r="C40" s="23" t="s">
        <v>12</v>
      </c>
      <c r="D40" s="14">
        <f ca="1">AVERAGE(G10:G33)</f>
        <v>12.516666666666667</v>
      </c>
    </row>
    <row r="41" spans="2:17" ht="13.5" customHeight="1" x14ac:dyDescent="0.3"/>
    <row r="45" spans="2:17" x14ac:dyDescent="0.3">
      <c r="L45" s="24"/>
      <c r="Q45" s="24"/>
    </row>
    <row r="46" spans="2:17" x14ac:dyDescent="0.3">
      <c r="L46" s="24"/>
    </row>
    <row r="47" spans="2:17" x14ac:dyDescent="0.3">
      <c r="L47" s="24"/>
      <c r="P47" s="24"/>
    </row>
    <row r="48" spans="2:17" x14ac:dyDescent="0.3">
      <c r="L48" s="24"/>
    </row>
    <row r="49" spans="13:19" x14ac:dyDescent="0.3">
      <c r="M49" s="24"/>
      <c r="S49" s="24"/>
    </row>
    <row r="50" spans="13:19" x14ac:dyDescent="0.3">
      <c r="M50" s="24"/>
    </row>
    <row r="51" spans="13:19" x14ac:dyDescent="0.3">
      <c r="M51" s="24"/>
    </row>
  </sheetData>
  <mergeCells count="9">
    <mergeCell ref="G8:G9"/>
    <mergeCell ref="C4:D4"/>
    <mergeCell ref="C5:D5"/>
    <mergeCell ref="C6:D6"/>
    <mergeCell ref="B8:B9"/>
    <mergeCell ref="C8:C9"/>
    <mergeCell ref="D8:D9"/>
    <mergeCell ref="E8:E9"/>
    <mergeCell ref="F8:F9"/>
  </mergeCells>
  <conditionalFormatting sqref="D38">
    <cfRule type="expression" dxfId="5" priority="1" stopIfTrue="1">
      <formula>ISERROR(D38)</formula>
    </cfRule>
  </conditionalFormatting>
  <dataValidations disablePrompts="1" count="2">
    <dataValidation type="decimal" allowBlank="1" showInputMessage="1" showErrorMessage="1" errorTitle="Beta" error="Beta must be between 0 and 1." sqref="E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E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E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E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E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E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E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E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E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E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E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E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E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E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E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E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364A6B6D-6FDB-49CE-9F80-809D2880D4B2}">
      <formula1>0</formula1>
      <formula2>1</formula2>
    </dataValidation>
    <dataValidation type="decimal" allowBlank="1" showInputMessage="1" showErrorMessage="1" errorTitle="Alpha" error="Alpha must be between 0 and 1." sqref="WVL983043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E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E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E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E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E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E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E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E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E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E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E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E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E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E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E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xr:uid="{E110A6F3-8C42-4A09-981F-4850C27D29BB}">
      <formula1>0</formula1>
      <formula2>1</formula2>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3073" r:id="rId4">
          <objectPr defaultSize="0" autoPict="0" r:id="rId5">
            <anchor moveWithCells="1">
              <from>
                <xdr:col>5</xdr:col>
                <xdr:colOff>69850</xdr:colOff>
                <xdr:row>38</xdr:row>
                <xdr:rowOff>31750</xdr:rowOff>
              </from>
              <to>
                <xdr:col>6</xdr:col>
                <xdr:colOff>165100</xdr:colOff>
                <xdr:row>40</xdr:row>
                <xdr:rowOff>158750</xdr:rowOff>
              </to>
            </anchor>
          </objectPr>
        </oleObject>
      </mc:Choice>
      <mc:Fallback>
        <oleObject progId="Equation.DSMT4" shapeId="3073" r:id="rId4"/>
      </mc:Fallback>
    </mc:AlternateContent>
    <mc:AlternateContent xmlns:mc="http://schemas.openxmlformats.org/markup-compatibility/2006">
      <mc:Choice Requires="x14">
        <oleObject progId="Equation.DSMT4" shapeId="3074" r:id="rId6">
          <objectPr defaultSize="0" autoPict="0" r:id="rId7">
            <anchor moveWithCells="1">
              <from>
                <xdr:col>6</xdr:col>
                <xdr:colOff>374650</xdr:colOff>
                <xdr:row>38</xdr:row>
                <xdr:rowOff>31750</xdr:rowOff>
              </from>
              <to>
                <xdr:col>7</xdr:col>
                <xdr:colOff>95250</xdr:colOff>
                <xdr:row>40</xdr:row>
                <xdr:rowOff>50800</xdr:rowOff>
              </to>
            </anchor>
          </objectPr>
        </oleObject>
      </mc:Choice>
      <mc:Fallback>
        <oleObject progId="Equation.DSMT4" shapeId="3074" r:id="rId6"/>
      </mc:Fallback>
    </mc:AlternateContent>
    <mc:AlternateContent xmlns:mc="http://schemas.openxmlformats.org/markup-compatibility/2006">
      <mc:Choice Requires="x14">
        <oleObject progId="Equation.DSMT4" shapeId="3075" r:id="rId8">
          <objectPr defaultSize="0" autoPict="0" r:id="rId9">
            <anchor moveWithCells="1">
              <from>
                <xdr:col>6</xdr:col>
                <xdr:colOff>361950</xdr:colOff>
                <xdr:row>35</xdr:row>
                <xdr:rowOff>50800</xdr:rowOff>
              </from>
              <to>
                <xdr:col>7</xdr:col>
                <xdr:colOff>114300</xdr:colOff>
                <xdr:row>37</xdr:row>
                <xdr:rowOff>107950</xdr:rowOff>
              </to>
            </anchor>
          </objectPr>
        </oleObject>
      </mc:Choice>
      <mc:Fallback>
        <oleObject progId="Equation.DSMT4" shapeId="3075" r:id="rId8"/>
      </mc:Fallback>
    </mc:AlternateContent>
    <mc:AlternateContent xmlns:mc="http://schemas.openxmlformats.org/markup-compatibility/2006">
      <mc:Choice Requires="x14">
        <oleObject progId="Equation.DSMT4" shapeId="3076" r:id="rId10">
          <objectPr defaultSize="0" autoPict="0" r:id="rId11">
            <anchor moveWithCells="1">
              <from>
                <xdr:col>5</xdr:col>
                <xdr:colOff>57150</xdr:colOff>
                <xdr:row>35</xdr:row>
                <xdr:rowOff>57150</xdr:rowOff>
              </from>
              <to>
                <xdr:col>6</xdr:col>
                <xdr:colOff>19050</xdr:colOff>
                <xdr:row>37</xdr:row>
                <xdr:rowOff>127000</xdr:rowOff>
              </to>
            </anchor>
          </objectPr>
        </oleObject>
      </mc:Choice>
      <mc:Fallback>
        <oleObject progId="Equation.DSMT4" shapeId="3076" r:id="rId10"/>
      </mc:Fallback>
    </mc:AlternateContent>
    <mc:AlternateContent xmlns:mc="http://schemas.openxmlformats.org/markup-compatibility/2006">
      <mc:Choice Requires="x14">
        <oleObject progId="Equation.DSMT4" shapeId="3084" r:id="rId12">
          <objectPr defaultSize="0" autoPict="0" r:id="rId13">
            <anchor moveWithCells="1">
              <from>
                <xdr:col>9</xdr:col>
                <xdr:colOff>190500</xdr:colOff>
                <xdr:row>7</xdr:row>
                <xdr:rowOff>38100</xdr:rowOff>
              </from>
              <to>
                <xdr:col>14</xdr:col>
                <xdr:colOff>50800</xdr:colOff>
                <xdr:row>10</xdr:row>
                <xdr:rowOff>50800</xdr:rowOff>
              </to>
            </anchor>
          </objectPr>
        </oleObject>
      </mc:Choice>
      <mc:Fallback>
        <oleObject progId="Equation.DSMT4" shapeId="3084" r:id="rId12"/>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C23ED-BEF7-4C58-AB7D-FC7E93EB66C0}">
  <dimension ref="B1:S51"/>
  <sheetViews>
    <sheetView tabSelected="1" topLeftCell="A15" zoomScale="80" zoomScaleNormal="80" workbookViewId="0">
      <selection activeCell="H10" sqref="H10:H33"/>
    </sheetView>
  </sheetViews>
  <sheetFormatPr defaultRowHeight="14" x14ac:dyDescent="0.3"/>
  <cols>
    <col min="1" max="1" width="3.1796875" style="3" customWidth="1"/>
    <col min="2" max="2" width="15.1796875" style="3" customWidth="1"/>
    <col min="3" max="3" width="16.1796875" style="3" bestFit="1" customWidth="1"/>
    <col min="4" max="4" width="16.1796875" style="3" customWidth="1"/>
    <col min="5" max="5" width="12.81640625" style="3" customWidth="1"/>
    <col min="6" max="6" width="16.54296875" style="3" customWidth="1"/>
    <col min="7" max="7" width="17.453125" style="3" customWidth="1"/>
    <col min="8" max="8" width="5.1796875" style="3" customWidth="1"/>
    <col min="9" max="256" width="9.1796875" style="3"/>
    <col min="257" max="257" width="11.26953125" style="3" customWidth="1"/>
    <col min="258" max="258" width="10.26953125" style="3" customWidth="1"/>
    <col min="259" max="512" width="9.1796875" style="3"/>
    <col min="513" max="513" width="11.26953125" style="3" customWidth="1"/>
    <col min="514" max="514" width="10.26953125" style="3" customWidth="1"/>
    <col min="515" max="768" width="9.1796875" style="3"/>
    <col min="769" max="769" width="11.26953125" style="3" customWidth="1"/>
    <col min="770" max="770" width="10.26953125" style="3" customWidth="1"/>
    <col min="771" max="1024" width="9.1796875" style="3"/>
    <col min="1025" max="1025" width="11.26953125" style="3" customWidth="1"/>
    <col min="1026" max="1026" width="10.26953125" style="3" customWidth="1"/>
    <col min="1027" max="1280" width="9.1796875" style="3"/>
    <col min="1281" max="1281" width="11.26953125" style="3" customWidth="1"/>
    <col min="1282" max="1282" width="10.26953125" style="3" customWidth="1"/>
    <col min="1283" max="1536" width="9.1796875" style="3"/>
    <col min="1537" max="1537" width="11.26953125" style="3" customWidth="1"/>
    <col min="1538" max="1538" width="10.26953125" style="3" customWidth="1"/>
    <col min="1539" max="1792" width="9.1796875" style="3"/>
    <col min="1793" max="1793" width="11.26953125" style="3" customWidth="1"/>
    <col min="1794" max="1794" width="10.26953125" style="3" customWidth="1"/>
    <col min="1795" max="2048" width="9.1796875" style="3"/>
    <col min="2049" max="2049" width="11.26953125" style="3" customWidth="1"/>
    <col min="2050" max="2050" width="10.26953125" style="3" customWidth="1"/>
    <col min="2051" max="2304" width="9.1796875" style="3"/>
    <col min="2305" max="2305" width="11.26953125" style="3" customWidth="1"/>
    <col min="2306" max="2306" width="10.26953125" style="3" customWidth="1"/>
    <col min="2307" max="2560" width="9.1796875" style="3"/>
    <col min="2561" max="2561" width="11.26953125" style="3" customWidth="1"/>
    <col min="2562" max="2562" width="10.26953125" style="3" customWidth="1"/>
    <col min="2563" max="2816" width="9.1796875" style="3"/>
    <col min="2817" max="2817" width="11.26953125" style="3" customWidth="1"/>
    <col min="2818" max="2818" width="10.26953125" style="3" customWidth="1"/>
    <col min="2819" max="3072" width="9.1796875" style="3"/>
    <col min="3073" max="3073" width="11.26953125" style="3" customWidth="1"/>
    <col min="3074" max="3074" width="10.26953125" style="3" customWidth="1"/>
    <col min="3075" max="3328" width="9.1796875" style="3"/>
    <col min="3329" max="3329" width="11.26953125" style="3" customWidth="1"/>
    <col min="3330" max="3330" width="10.26953125" style="3" customWidth="1"/>
    <col min="3331" max="3584" width="9.1796875" style="3"/>
    <col min="3585" max="3585" width="11.26953125" style="3" customWidth="1"/>
    <col min="3586" max="3586" width="10.26953125" style="3" customWidth="1"/>
    <col min="3587" max="3840" width="9.1796875" style="3"/>
    <col min="3841" max="3841" width="11.26953125" style="3" customWidth="1"/>
    <col min="3842" max="3842" width="10.26953125" style="3" customWidth="1"/>
    <col min="3843" max="4096" width="9.1796875" style="3"/>
    <col min="4097" max="4097" width="11.26953125" style="3" customWidth="1"/>
    <col min="4098" max="4098" width="10.26953125" style="3" customWidth="1"/>
    <col min="4099" max="4352" width="9.1796875" style="3"/>
    <col min="4353" max="4353" width="11.26953125" style="3" customWidth="1"/>
    <col min="4354" max="4354" width="10.26953125" style="3" customWidth="1"/>
    <col min="4355" max="4608" width="9.1796875" style="3"/>
    <col min="4609" max="4609" width="11.26953125" style="3" customWidth="1"/>
    <col min="4610" max="4610" width="10.26953125" style="3" customWidth="1"/>
    <col min="4611" max="4864" width="9.1796875" style="3"/>
    <col min="4865" max="4865" width="11.26953125" style="3" customWidth="1"/>
    <col min="4866" max="4866" width="10.26953125" style="3" customWidth="1"/>
    <col min="4867" max="5120" width="9.1796875" style="3"/>
    <col min="5121" max="5121" width="11.26953125" style="3" customWidth="1"/>
    <col min="5122" max="5122" width="10.26953125" style="3" customWidth="1"/>
    <col min="5123" max="5376" width="9.1796875" style="3"/>
    <col min="5377" max="5377" width="11.26953125" style="3" customWidth="1"/>
    <col min="5378" max="5378" width="10.26953125" style="3" customWidth="1"/>
    <col min="5379" max="5632" width="9.1796875" style="3"/>
    <col min="5633" max="5633" width="11.26953125" style="3" customWidth="1"/>
    <col min="5634" max="5634" width="10.26953125" style="3" customWidth="1"/>
    <col min="5635" max="5888" width="9.1796875" style="3"/>
    <col min="5889" max="5889" width="11.26953125" style="3" customWidth="1"/>
    <col min="5890" max="5890" width="10.26953125" style="3" customWidth="1"/>
    <col min="5891" max="6144" width="9.1796875" style="3"/>
    <col min="6145" max="6145" width="11.26953125" style="3" customWidth="1"/>
    <col min="6146" max="6146" width="10.26953125" style="3" customWidth="1"/>
    <col min="6147" max="6400" width="9.1796875" style="3"/>
    <col min="6401" max="6401" width="11.26953125" style="3" customWidth="1"/>
    <col min="6402" max="6402" width="10.26953125" style="3" customWidth="1"/>
    <col min="6403" max="6656" width="9.1796875" style="3"/>
    <col min="6657" max="6657" width="11.26953125" style="3" customWidth="1"/>
    <col min="6658" max="6658" width="10.26953125" style="3" customWidth="1"/>
    <col min="6659" max="6912" width="9.1796875" style="3"/>
    <col min="6913" max="6913" width="11.26953125" style="3" customWidth="1"/>
    <col min="6914" max="6914" width="10.26953125" style="3" customWidth="1"/>
    <col min="6915" max="7168" width="9.1796875" style="3"/>
    <col min="7169" max="7169" width="11.26953125" style="3" customWidth="1"/>
    <col min="7170" max="7170" width="10.26953125" style="3" customWidth="1"/>
    <col min="7171" max="7424" width="9.1796875" style="3"/>
    <col min="7425" max="7425" width="11.26953125" style="3" customWidth="1"/>
    <col min="7426" max="7426" width="10.26953125" style="3" customWidth="1"/>
    <col min="7427" max="7680" width="9.1796875" style="3"/>
    <col min="7681" max="7681" width="11.26953125" style="3" customWidth="1"/>
    <col min="7682" max="7682" width="10.26953125" style="3" customWidth="1"/>
    <col min="7683" max="7936" width="9.1796875" style="3"/>
    <col min="7937" max="7937" width="11.26953125" style="3" customWidth="1"/>
    <col min="7938" max="7938" width="10.26953125" style="3" customWidth="1"/>
    <col min="7939" max="8192" width="9.1796875" style="3"/>
    <col min="8193" max="8193" width="11.26953125" style="3" customWidth="1"/>
    <col min="8194" max="8194" width="10.26953125" style="3" customWidth="1"/>
    <col min="8195" max="8448" width="9.1796875" style="3"/>
    <col min="8449" max="8449" width="11.26953125" style="3" customWidth="1"/>
    <col min="8450" max="8450" width="10.26953125" style="3" customWidth="1"/>
    <col min="8451" max="8704" width="9.1796875" style="3"/>
    <col min="8705" max="8705" width="11.26953125" style="3" customWidth="1"/>
    <col min="8706" max="8706" width="10.26953125" style="3" customWidth="1"/>
    <col min="8707" max="8960" width="9.1796875" style="3"/>
    <col min="8961" max="8961" width="11.26953125" style="3" customWidth="1"/>
    <col min="8962" max="8962" width="10.26953125" style="3" customWidth="1"/>
    <col min="8963" max="9216" width="9.1796875" style="3"/>
    <col min="9217" max="9217" width="11.26953125" style="3" customWidth="1"/>
    <col min="9218" max="9218" width="10.26953125" style="3" customWidth="1"/>
    <col min="9219" max="9472" width="9.1796875" style="3"/>
    <col min="9473" max="9473" width="11.26953125" style="3" customWidth="1"/>
    <col min="9474" max="9474" width="10.26953125" style="3" customWidth="1"/>
    <col min="9475" max="9728" width="9.1796875" style="3"/>
    <col min="9729" max="9729" width="11.26953125" style="3" customWidth="1"/>
    <col min="9730" max="9730" width="10.26953125" style="3" customWidth="1"/>
    <col min="9731" max="9984" width="9.1796875" style="3"/>
    <col min="9985" max="9985" width="11.26953125" style="3" customWidth="1"/>
    <col min="9986" max="9986" width="10.26953125" style="3" customWidth="1"/>
    <col min="9987" max="10240" width="9.1796875" style="3"/>
    <col min="10241" max="10241" width="11.26953125" style="3" customWidth="1"/>
    <col min="10242" max="10242" width="10.26953125" style="3" customWidth="1"/>
    <col min="10243" max="10496" width="9.1796875" style="3"/>
    <col min="10497" max="10497" width="11.26953125" style="3" customWidth="1"/>
    <col min="10498" max="10498" width="10.26953125" style="3" customWidth="1"/>
    <col min="10499" max="10752" width="9.1796875" style="3"/>
    <col min="10753" max="10753" width="11.26953125" style="3" customWidth="1"/>
    <col min="10754" max="10754" width="10.26953125" style="3" customWidth="1"/>
    <col min="10755" max="11008" width="9.1796875" style="3"/>
    <col min="11009" max="11009" width="11.26953125" style="3" customWidth="1"/>
    <col min="11010" max="11010" width="10.26953125" style="3" customWidth="1"/>
    <col min="11011" max="11264" width="9.1796875" style="3"/>
    <col min="11265" max="11265" width="11.26953125" style="3" customWidth="1"/>
    <col min="11266" max="11266" width="10.26953125" style="3" customWidth="1"/>
    <col min="11267" max="11520" width="9.1796875" style="3"/>
    <col min="11521" max="11521" width="11.26953125" style="3" customWidth="1"/>
    <col min="11522" max="11522" width="10.26953125" style="3" customWidth="1"/>
    <col min="11523" max="11776" width="9.1796875" style="3"/>
    <col min="11777" max="11777" width="11.26953125" style="3" customWidth="1"/>
    <col min="11778" max="11778" width="10.26953125" style="3" customWidth="1"/>
    <col min="11779" max="12032" width="9.1796875" style="3"/>
    <col min="12033" max="12033" width="11.26953125" style="3" customWidth="1"/>
    <col min="12034" max="12034" width="10.26953125" style="3" customWidth="1"/>
    <col min="12035" max="12288" width="9.1796875" style="3"/>
    <col min="12289" max="12289" width="11.26953125" style="3" customWidth="1"/>
    <col min="12290" max="12290" width="10.26953125" style="3" customWidth="1"/>
    <col min="12291" max="12544" width="9.1796875" style="3"/>
    <col min="12545" max="12545" width="11.26953125" style="3" customWidth="1"/>
    <col min="12546" max="12546" width="10.26953125" style="3" customWidth="1"/>
    <col min="12547" max="12800" width="9.1796875" style="3"/>
    <col min="12801" max="12801" width="11.26953125" style="3" customWidth="1"/>
    <col min="12802" max="12802" width="10.26953125" style="3" customWidth="1"/>
    <col min="12803" max="13056" width="9.1796875" style="3"/>
    <col min="13057" max="13057" width="11.26953125" style="3" customWidth="1"/>
    <col min="13058" max="13058" width="10.26953125" style="3" customWidth="1"/>
    <col min="13059" max="13312" width="9.1796875" style="3"/>
    <col min="13313" max="13313" width="11.26953125" style="3" customWidth="1"/>
    <col min="13314" max="13314" width="10.26953125" style="3" customWidth="1"/>
    <col min="13315" max="13568" width="9.1796875" style="3"/>
    <col min="13569" max="13569" width="11.26953125" style="3" customWidth="1"/>
    <col min="13570" max="13570" width="10.26953125" style="3" customWidth="1"/>
    <col min="13571" max="13824" width="9.1796875" style="3"/>
    <col min="13825" max="13825" width="11.26953125" style="3" customWidth="1"/>
    <col min="13826" max="13826" width="10.26953125" style="3" customWidth="1"/>
    <col min="13827" max="14080" width="9.1796875" style="3"/>
    <col min="14081" max="14081" width="11.26953125" style="3" customWidth="1"/>
    <col min="14082" max="14082" width="10.26953125" style="3" customWidth="1"/>
    <col min="14083" max="14336" width="9.1796875" style="3"/>
    <col min="14337" max="14337" width="11.26953125" style="3" customWidth="1"/>
    <col min="14338" max="14338" width="10.26953125" style="3" customWidth="1"/>
    <col min="14339" max="14592" width="9.1796875" style="3"/>
    <col min="14593" max="14593" width="11.26953125" style="3" customWidth="1"/>
    <col min="14594" max="14594" width="10.26953125" style="3" customWidth="1"/>
    <col min="14595" max="14848" width="9.1796875" style="3"/>
    <col min="14849" max="14849" width="11.26953125" style="3" customWidth="1"/>
    <col min="14850" max="14850" width="10.26953125" style="3" customWidth="1"/>
    <col min="14851" max="15104" width="9.1796875" style="3"/>
    <col min="15105" max="15105" width="11.26953125" style="3" customWidth="1"/>
    <col min="15106" max="15106" width="10.26953125" style="3" customWidth="1"/>
    <col min="15107" max="15360" width="9.1796875" style="3"/>
    <col min="15361" max="15361" width="11.26953125" style="3" customWidth="1"/>
    <col min="15362" max="15362" width="10.26953125" style="3" customWidth="1"/>
    <col min="15363" max="15616" width="9.1796875" style="3"/>
    <col min="15617" max="15617" width="11.26953125" style="3" customWidth="1"/>
    <col min="15618" max="15618" width="10.26953125" style="3" customWidth="1"/>
    <col min="15619" max="15872" width="9.1796875" style="3"/>
    <col min="15873" max="15873" width="11.26953125" style="3" customWidth="1"/>
    <col min="15874" max="15874" width="10.26953125" style="3" customWidth="1"/>
    <col min="15875" max="16128" width="9.1796875" style="3"/>
    <col min="16129" max="16129" width="11.26953125" style="3" customWidth="1"/>
    <col min="16130" max="16130" width="10.26953125" style="3" customWidth="1"/>
    <col min="16131" max="16384" width="9.1796875" style="3"/>
  </cols>
  <sheetData>
    <row r="1" spans="2:8" ht="22.5" x14ac:dyDescent="0.3">
      <c r="B1" s="1" t="s">
        <v>17</v>
      </c>
      <c r="C1" s="1"/>
      <c r="D1" s="1"/>
      <c r="E1" s="2"/>
    </row>
    <row r="2" spans="2:8" x14ac:dyDescent="0.3">
      <c r="G2" s="31">
        <f>D40</f>
        <v>5.2866955352191303</v>
      </c>
    </row>
    <row r="3" spans="2:8" ht="15" x14ac:dyDescent="0.3">
      <c r="B3" s="5" t="s">
        <v>2</v>
      </c>
      <c r="C3" s="4"/>
      <c r="G3" s="6"/>
      <c r="H3" s="6"/>
    </row>
    <row r="4" spans="2:8" x14ac:dyDescent="0.3">
      <c r="C4" s="49" t="s">
        <v>16</v>
      </c>
      <c r="D4" s="49"/>
      <c r="E4" s="7">
        <v>24</v>
      </c>
    </row>
    <row r="5" spans="2:8" x14ac:dyDescent="0.3">
      <c r="C5" s="49" t="s">
        <v>0</v>
      </c>
      <c r="D5" s="49"/>
      <c r="E5" s="8">
        <v>0.55572232841271374</v>
      </c>
    </row>
    <row r="6" spans="2:8" x14ac:dyDescent="0.3">
      <c r="C6" s="49"/>
      <c r="D6" s="49"/>
      <c r="E6" s="25"/>
    </row>
    <row r="7" spans="2:8" x14ac:dyDescent="0.3">
      <c r="B7" s="9"/>
      <c r="C7" s="10"/>
      <c r="D7" s="9"/>
      <c r="E7" s="9"/>
      <c r="F7" s="9"/>
      <c r="G7" s="9"/>
      <c r="H7" s="10"/>
    </row>
    <row r="8" spans="2:8" ht="15" customHeight="1" x14ac:dyDescent="0.3">
      <c r="B8" s="51" t="s">
        <v>4</v>
      </c>
      <c r="C8" s="51" t="s">
        <v>5</v>
      </c>
      <c r="D8" s="47" t="s">
        <v>6</v>
      </c>
      <c r="E8" s="51" t="s">
        <v>7</v>
      </c>
      <c r="F8" s="47" t="s">
        <v>8</v>
      </c>
      <c r="G8" s="47" t="s">
        <v>9</v>
      </c>
      <c r="H8" s="26"/>
    </row>
    <row r="9" spans="2:8" x14ac:dyDescent="0.3">
      <c r="B9" s="52"/>
      <c r="C9" s="52"/>
      <c r="D9" s="48"/>
      <c r="E9" s="52"/>
      <c r="F9" s="48"/>
      <c r="G9" s="48"/>
      <c r="H9" s="26"/>
    </row>
    <row r="10" spans="2:8" x14ac:dyDescent="0.3">
      <c r="B10" s="11">
        <v>1</v>
      </c>
      <c r="C10" s="12">
        <v>30</v>
      </c>
      <c r="D10" s="13">
        <f>C10</f>
        <v>30</v>
      </c>
      <c r="E10" s="13">
        <f>C10-D10</f>
        <v>0</v>
      </c>
      <c r="F10" s="14">
        <f>ABS(E10)</f>
        <v>0</v>
      </c>
      <c r="G10" s="13">
        <f>E10^2</f>
        <v>0</v>
      </c>
      <c r="H10" s="27">
        <f>ABS(F10/C10)</f>
        <v>0</v>
      </c>
    </row>
    <row r="11" spans="2:8" x14ac:dyDescent="0.3">
      <c r="B11" s="11">
        <v>2</v>
      </c>
      <c r="C11" s="15">
        <v>32</v>
      </c>
      <c r="D11" s="13">
        <f>$E$5*C10+(1-$E$5)*D10</f>
        <v>30</v>
      </c>
      <c r="E11" s="13">
        <f t="shared" ref="E11:E33" si="0">C11-D11</f>
        <v>2</v>
      </c>
      <c r="F11" s="14">
        <f t="shared" ref="F11:F33" si="1">ABS(E11)</f>
        <v>2</v>
      </c>
      <c r="G11" s="13">
        <f t="shared" ref="G11:G33" si="2">E11^2</f>
        <v>4</v>
      </c>
      <c r="H11" s="27">
        <f t="shared" ref="H11:H33" si="3">ABS(F11/C11)</f>
        <v>6.25E-2</v>
      </c>
    </row>
    <row r="12" spans="2:8" x14ac:dyDescent="0.3">
      <c r="B12" s="11">
        <v>3</v>
      </c>
      <c r="C12" s="15">
        <v>34</v>
      </c>
      <c r="D12" s="13">
        <f t="shared" ref="D12:D33" si="4">$E$5*C11+(1-$E$5)*D11</f>
        <v>31.111444656825427</v>
      </c>
      <c r="E12" s="13">
        <f t="shared" si="0"/>
        <v>2.8885553431745734</v>
      </c>
      <c r="F12" s="14">
        <f t="shared" si="1"/>
        <v>2.8885553431745734</v>
      </c>
      <c r="G12" s="13">
        <f t="shared" si="2"/>
        <v>8.3437519705823782</v>
      </c>
      <c r="H12" s="27">
        <f t="shared" si="3"/>
        <v>8.4957510093369812E-2</v>
      </c>
    </row>
    <row r="13" spans="2:8" x14ac:dyDescent="0.3">
      <c r="B13" s="11">
        <v>4</v>
      </c>
      <c r="C13" s="15">
        <v>33</v>
      </c>
      <c r="D13" s="13">
        <f t="shared" si="4"/>
        <v>32.716679357883386</v>
      </c>
      <c r="E13" s="13">
        <f t="shared" si="0"/>
        <v>0.2833206421166139</v>
      </c>
      <c r="F13" s="14">
        <f t="shared" si="1"/>
        <v>0.2833206421166139</v>
      </c>
      <c r="G13" s="13">
        <f t="shared" si="2"/>
        <v>8.0270586249370418E-2</v>
      </c>
      <c r="H13" s="27">
        <f t="shared" si="3"/>
        <v>8.5854740035337541E-3</v>
      </c>
    </row>
    <row r="14" spans="2:8" x14ac:dyDescent="0.3">
      <c r="B14" s="11">
        <v>5</v>
      </c>
      <c r="C14" s="15">
        <v>29</v>
      </c>
      <c r="D14" s="13">
        <f t="shared" si="4"/>
        <v>32.874126964807814</v>
      </c>
      <c r="E14" s="13">
        <f t="shared" si="0"/>
        <v>-3.8741269648078145</v>
      </c>
      <c r="F14" s="14">
        <f t="shared" si="1"/>
        <v>3.8741269648078145</v>
      </c>
      <c r="G14" s="13">
        <f t="shared" si="2"/>
        <v>15.00885973945101</v>
      </c>
      <c r="H14" s="27">
        <f t="shared" si="3"/>
        <v>0.13359058499337292</v>
      </c>
    </row>
    <row r="15" spans="2:8" x14ac:dyDescent="0.3">
      <c r="B15" s="11">
        <v>6</v>
      </c>
      <c r="C15" s="15">
        <v>31</v>
      </c>
      <c r="D15" s="13">
        <f t="shared" si="4"/>
        <v>30.721188107358337</v>
      </c>
      <c r="E15" s="13">
        <f t="shared" si="0"/>
        <v>0.27881189264166295</v>
      </c>
      <c r="F15" s="14">
        <f t="shared" si="1"/>
        <v>0.27881189264166295</v>
      </c>
      <c r="G15" s="13">
        <f t="shared" si="2"/>
        <v>7.7736071478426191E-2</v>
      </c>
      <c r="H15" s="27">
        <f t="shared" si="3"/>
        <v>8.9939320206988051E-3</v>
      </c>
    </row>
    <row r="16" spans="2:8" x14ac:dyDescent="0.3">
      <c r="B16" s="11">
        <v>7</v>
      </c>
      <c r="C16" s="15">
        <v>34</v>
      </c>
      <c r="D16" s="13">
        <f t="shared" si="4"/>
        <v>30.876130101526318</v>
      </c>
      <c r="E16" s="13">
        <f t="shared" si="0"/>
        <v>3.1238698984736821</v>
      </c>
      <c r="F16" s="14">
        <f t="shared" si="1"/>
        <v>3.1238698984736821</v>
      </c>
      <c r="G16" s="13">
        <f t="shared" si="2"/>
        <v>9.7585631425899724</v>
      </c>
      <c r="H16" s="27">
        <f t="shared" si="3"/>
        <v>9.1878526425696536E-2</v>
      </c>
    </row>
    <row r="17" spans="2:8" x14ac:dyDescent="0.3">
      <c r="B17" s="11">
        <v>8</v>
      </c>
      <c r="C17" s="15">
        <v>32</v>
      </c>
      <c r="D17" s="13">
        <f t="shared" si="4"/>
        <v>32.6121343551645</v>
      </c>
      <c r="E17" s="13">
        <f t="shared" si="0"/>
        <v>-0.61213435516449977</v>
      </c>
      <c r="F17" s="14">
        <f t="shared" si="1"/>
        <v>0.61213435516449977</v>
      </c>
      <c r="G17" s="13">
        <f t="shared" si="2"/>
        <v>0.37470846877265795</v>
      </c>
      <c r="H17" s="27">
        <f t="shared" si="3"/>
        <v>1.9129198598890618E-2</v>
      </c>
    </row>
    <row r="18" spans="2:8" x14ac:dyDescent="0.3">
      <c r="B18" s="11">
        <v>9</v>
      </c>
      <c r="C18" s="15">
        <v>31</v>
      </c>
      <c r="D18" s="13">
        <f t="shared" si="4"/>
        <v>32.271957626011073</v>
      </c>
      <c r="E18" s="13">
        <f t="shared" si="0"/>
        <v>-1.2719576260110728</v>
      </c>
      <c r="F18" s="14">
        <f t="shared" si="1"/>
        <v>1.2719576260110728</v>
      </c>
      <c r="G18" s="13">
        <f t="shared" si="2"/>
        <v>1.617876202367724</v>
      </c>
      <c r="H18" s="27">
        <f t="shared" si="3"/>
        <v>4.1030891161647508E-2</v>
      </c>
    </row>
    <row r="19" spans="2:8" x14ac:dyDescent="0.3">
      <c r="B19" s="11">
        <v>10</v>
      </c>
      <c r="C19" s="15">
        <v>33</v>
      </c>
      <c r="D19" s="13">
        <f t="shared" si="4"/>
        <v>31.565102372441892</v>
      </c>
      <c r="E19" s="13">
        <f t="shared" si="0"/>
        <v>1.434897627558108</v>
      </c>
      <c r="F19" s="14">
        <f t="shared" si="1"/>
        <v>1.434897627558108</v>
      </c>
      <c r="G19" s="13">
        <f t="shared" si="2"/>
        <v>2.058931201571887</v>
      </c>
      <c r="H19" s="27">
        <f t="shared" si="3"/>
        <v>4.3481746289639633E-2</v>
      </c>
    </row>
    <row r="20" spans="2:8" x14ac:dyDescent="0.3">
      <c r="B20" s="11">
        <v>11</v>
      </c>
      <c r="C20" s="15">
        <v>30</v>
      </c>
      <c r="D20" s="13">
        <f t="shared" si="4"/>
        <v>32.362507023062363</v>
      </c>
      <c r="E20" s="13">
        <f t="shared" si="0"/>
        <v>-2.3625070230623635</v>
      </c>
      <c r="F20" s="14">
        <f t="shared" si="1"/>
        <v>2.3625070230623635</v>
      </c>
      <c r="G20" s="13">
        <f t="shared" si="2"/>
        <v>5.581439434018991</v>
      </c>
      <c r="H20" s="27">
        <f t="shared" si="3"/>
        <v>7.8750234102078778E-2</v>
      </c>
    </row>
    <row r="21" spans="2:8" x14ac:dyDescent="0.3">
      <c r="B21" s="11">
        <v>12</v>
      </c>
      <c r="C21" s="15">
        <v>28</v>
      </c>
      <c r="D21" s="13">
        <f t="shared" si="4"/>
        <v>31.049609119314759</v>
      </c>
      <c r="E21" s="13">
        <f t="shared" si="0"/>
        <v>-3.0496091193147592</v>
      </c>
      <c r="F21" s="14">
        <f t="shared" si="1"/>
        <v>3.0496091193147592</v>
      </c>
      <c r="G21" s="13">
        <f t="shared" si="2"/>
        <v>9.3001157806077419</v>
      </c>
      <c r="H21" s="27">
        <f t="shared" si="3"/>
        <v>0.10891461140409854</v>
      </c>
    </row>
    <row r="22" spans="2:8" x14ac:dyDescent="0.3">
      <c r="B22" s="11">
        <v>13</v>
      </c>
      <c r="C22" s="15">
        <v>29</v>
      </c>
      <c r="D22" s="13">
        <f t="shared" si="4"/>
        <v>29.354873238780517</v>
      </c>
      <c r="E22" s="13">
        <f t="shared" si="0"/>
        <v>-0.35487323878051669</v>
      </c>
      <c r="F22" s="14">
        <f t="shared" si="1"/>
        <v>0.35487323878051669</v>
      </c>
      <c r="G22" s="13">
        <f t="shared" si="2"/>
        <v>0.12593501560257361</v>
      </c>
      <c r="H22" s="27">
        <f t="shared" si="3"/>
        <v>1.2237008233810921E-2</v>
      </c>
    </row>
    <row r="23" spans="2:8" x14ac:dyDescent="0.3">
      <c r="B23" s="11">
        <v>14</v>
      </c>
      <c r="C23" s="15">
        <v>32</v>
      </c>
      <c r="D23" s="13">
        <f t="shared" si="4"/>
        <v>29.157662256234048</v>
      </c>
      <c r="E23" s="13">
        <f t="shared" si="0"/>
        <v>2.8423377437659525</v>
      </c>
      <c r="F23" s="14">
        <f t="shared" si="1"/>
        <v>2.8423377437659525</v>
      </c>
      <c r="G23" s="13">
        <f t="shared" si="2"/>
        <v>8.0788838496365258</v>
      </c>
      <c r="H23" s="27">
        <f t="shared" si="3"/>
        <v>8.8823054492686015E-2</v>
      </c>
    </row>
    <row r="24" spans="2:8" x14ac:dyDescent="0.3">
      <c r="B24" s="11">
        <v>15</v>
      </c>
      <c r="C24" s="15">
        <v>33</v>
      </c>
      <c r="D24" s="13">
        <f t="shared" si="4"/>
        <v>30.737212805335002</v>
      </c>
      <c r="E24" s="13">
        <f t="shared" si="0"/>
        <v>2.2627871946649982</v>
      </c>
      <c r="F24" s="14">
        <f t="shared" si="1"/>
        <v>2.2627871946649982</v>
      </c>
      <c r="G24" s="13">
        <f t="shared" si="2"/>
        <v>5.1202058883398927</v>
      </c>
      <c r="H24" s="27">
        <f t="shared" si="3"/>
        <v>6.8569308929242373E-2</v>
      </c>
    </row>
    <row r="25" spans="2:8" x14ac:dyDescent="0.3">
      <c r="B25" s="11">
        <v>16</v>
      </c>
      <c r="C25" s="15">
        <v>35</v>
      </c>
      <c r="D25" s="13">
        <f t="shared" si="4"/>
        <v>31.994694173856708</v>
      </c>
      <c r="E25" s="13">
        <f t="shared" si="0"/>
        <v>3.0053058261432923</v>
      </c>
      <c r="F25" s="14">
        <f t="shared" si="1"/>
        <v>3.0053058261432923</v>
      </c>
      <c r="G25" s="13">
        <f t="shared" si="2"/>
        <v>9.0318631086508177</v>
      </c>
      <c r="H25" s="27">
        <f t="shared" si="3"/>
        <v>8.5865880746951215E-2</v>
      </c>
    </row>
    <row r="26" spans="2:8" x14ac:dyDescent="0.3">
      <c r="B26" s="11">
        <v>17</v>
      </c>
      <c r="C26" s="15">
        <v>36</v>
      </c>
      <c r="D26" s="13">
        <f t="shared" si="4"/>
        <v>33.664809725153347</v>
      </c>
      <c r="E26" s="13">
        <f t="shared" si="0"/>
        <v>2.3351902748466529</v>
      </c>
      <c r="F26" s="14">
        <f t="shared" si="1"/>
        <v>2.3351902748466529</v>
      </c>
      <c r="G26" s="13">
        <f t="shared" si="2"/>
        <v>5.453113619738386</v>
      </c>
      <c r="H26" s="27">
        <f t="shared" si="3"/>
        <v>6.4866396523518138E-2</v>
      </c>
    </row>
    <row r="27" spans="2:8" x14ac:dyDescent="0.3">
      <c r="B27" s="11">
        <v>18</v>
      </c>
      <c r="C27" s="15">
        <v>32</v>
      </c>
      <c r="D27" s="13">
        <f t="shared" si="4"/>
        <v>34.962527101977855</v>
      </c>
      <c r="E27" s="13">
        <f t="shared" si="0"/>
        <v>-2.9625271019778552</v>
      </c>
      <c r="F27" s="14">
        <f t="shared" si="1"/>
        <v>2.9625271019778552</v>
      </c>
      <c r="G27" s="13">
        <f t="shared" si="2"/>
        <v>8.7765668299533086</v>
      </c>
      <c r="H27" s="27">
        <f t="shared" si="3"/>
        <v>9.2578971936807974E-2</v>
      </c>
    </row>
    <row r="28" spans="2:8" x14ac:dyDescent="0.3">
      <c r="B28" s="11">
        <v>19</v>
      </c>
      <c r="C28" s="15">
        <v>33</v>
      </c>
      <c r="D28" s="13">
        <f t="shared" si="4"/>
        <v>33.316184642880955</v>
      </c>
      <c r="E28" s="13">
        <f t="shared" si="0"/>
        <v>-0.31618464288095538</v>
      </c>
      <c r="F28" s="14">
        <f t="shared" si="1"/>
        <v>0.31618464288095538</v>
      </c>
      <c r="G28" s="13">
        <f t="shared" si="2"/>
        <v>9.9972728393757287E-2</v>
      </c>
      <c r="H28" s="27">
        <f t="shared" si="3"/>
        <v>9.5813528145744058E-3</v>
      </c>
    </row>
    <row r="29" spans="2:8" x14ac:dyDescent="0.3">
      <c r="B29" s="11">
        <v>20</v>
      </c>
      <c r="C29" s="15">
        <v>37</v>
      </c>
      <c r="D29" s="13">
        <f t="shared" si="4"/>
        <v>33.140473776930804</v>
      </c>
      <c r="E29" s="13">
        <f t="shared" si="0"/>
        <v>3.8595262230691958</v>
      </c>
      <c r="F29" s="14">
        <f t="shared" si="1"/>
        <v>3.8595262230691958</v>
      </c>
      <c r="G29" s="13">
        <f t="shared" si="2"/>
        <v>14.895942666558772</v>
      </c>
      <c r="H29" s="27">
        <f t="shared" si="3"/>
        <v>0.10431151954241069</v>
      </c>
    </row>
    <row r="30" spans="2:8" x14ac:dyDescent="0.3">
      <c r="B30" s="11">
        <v>21</v>
      </c>
      <c r="C30" s="15">
        <v>38</v>
      </c>
      <c r="D30" s="13">
        <f t="shared" si="4"/>
        <v>35.285298676184745</v>
      </c>
      <c r="E30" s="13">
        <f t="shared" si="0"/>
        <v>2.7147013238152553</v>
      </c>
      <c r="F30" s="14">
        <f t="shared" si="1"/>
        <v>2.7147013238152553</v>
      </c>
      <c r="G30" s="13">
        <f t="shared" si="2"/>
        <v>7.3696032775242992</v>
      </c>
      <c r="H30" s="27">
        <f t="shared" si="3"/>
        <v>7.1439508521454087E-2</v>
      </c>
    </row>
    <row r="31" spans="2:8" x14ac:dyDescent="0.3">
      <c r="B31" s="11">
        <v>22</v>
      </c>
      <c r="C31" s="15">
        <v>35</v>
      </c>
      <c r="D31" s="13">
        <f t="shared" si="4"/>
        <v>36.793918816800435</v>
      </c>
      <c r="E31" s="13">
        <f t="shared" si="0"/>
        <v>-1.793918816800435</v>
      </c>
      <c r="F31" s="14">
        <f t="shared" si="1"/>
        <v>1.793918816800435</v>
      </c>
      <c r="G31" s="13">
        <f t="shared" si="2"/>
        <v>3.2181447212706726</v>
      </c>
      <c r="H31" s="27">
        <f t="shared" si="3"/>
        <v>5.1254823337155288E-2</v>
      </c>
    </row>
    <row r="32" spans="2:8" x14ac:dyDescent="0.3">
      <c r="B32" s="11">
        <v>23</v>
      </c>
      <c r="C32" s="15">
        <v>36</v>
      </c>
      <c r="D32" s="13">
        <f t="shared" si="4"/>
        <v>35.79699807494471</v>
      </c>
      <c r="E32" s="13">
        <f t="shared" si="0"/>
        <v>0.20300192505528969</v>
      </c>
      <c r="F32" s="14">
        <f t="shared" si="1"/>
        <v>0.20300192505528969</v>
      </c>
      <c r="G32" s="13">
        <f t="shared" si="2"/>
        <v>4.1209781576153452E-2</v>
      </c>
      <c r="H32" s="27">
        <f t="shared" si="3"/>
        <v>5.638942362646936E-3</v>
      </c>
    </row>
    <row r="33" spans="2:17" ht="14.5" thickBot="1" x14ac:dyDescent="0.35">
      <c r="B33" s="11">
        <v>24</v>
      </c>
      <c r="C33" s="16">
        <v>33</v>
      </c>
      <c r="D33" s="13">
        <f t="shared" si="4"/>
        <v>35.909810777408694</v>
      </c>
      <c r="E33" s="13">
        <f t="shared" si="0"/>
        <v>-2.9098107774086941</v>
      </c>
      <c r="F33" s="14">
        <f t="shared" si="1"/>
        <v>2.9098107774086941</v>
      </c>
      <c r="G33" s="13">
        <f t="shared" si="2"/>
        <v>8.4669987603237882</v>
      </c>
      <c r="H33" s="27">
        <f t="shared" si="3"/>
        <v>8.8176084163899826E-2</v>
      </c>
    </row>
    <row r="34" spans="2:17" x14ac:dyDescent="0.3">
      <c r="B34" s="17" t="s">
        <v>10</v>
      </c>
      <c r="C34" s="18">
        <f>SUM(C10:C33)</f>
        <v>786</v>
      </c>
      <c r="D34" s="19"/>
      <c r="E34" s="20">
        <f>SUM(E10:E33)</f>
        <v>7.7246562491163111</v>
      </c>
      <c r="F34" s="20">
        <f>SUM(F10:F33)</f>
        <v>46.739955581534247</v>
      </c>
      <c r="G34" s="20">
        <f>SUM(G11:G33)</f>
        <v>126.88069284525912</v>
      </c>
      <c r="H34" s="28"/>
    </row>
    <row r="35" spans="2:17" x14ac:dyDescent="0.3">
      <c r="B35" s="10"/>
      <c r="C35" s="10"/>
      <c r="D35" s="10"/>
      <c r="E35" s="10"/>
      <c r="F35" s="10"/>
      <c r="G35" s="10"/>
      <c r="H35" s="10"/>
    </row>
    <row r="36" spans="2:17" ht="15" x14ac:dyDescent="0.3">
      <c r="B36" s="5" t="s">
        <v>11</v>
      </c>
    </row>
    <row r="37" spans="2:17" ht="13.5" customHeight="1" x14ac:dyDescent="0.3">
      <c r="C37" s="21" t="s">
        <v>14</v>
      </c>
      <c r="D37" s="14">
        <f>AVERAGE(F10:F33)</f>
        <v>1.9474981492305936</v>
      </c>
      <c r="E37" s="10"/>
    </row>
    <row r="38" spans="2:17" ht="13.5" customHeight="1" x14ac:dyDescent="0.3">
      <c r="C38" s="21" t="s">
        <v>15</v>
      </c>
      <c r="D38" s="29">
        <f>AVERAGE(H10:H33)</f>
        <v>5.9381481695757708E-2</v>
      </c>
      <c r="E38" s="22"/>
    </row>
    <row r="39" spans="2:17" ht="13.5" customHeight="1" x14ac:dyDescent="0.3">
      <c r="C39" s="21" t="s">
        <v>13</v>
      </c>
      <c r="D39" s="14">
        <f>AVERAGE(E10:E33)</f>
        <v>0.32186067704651294</v>
      </c>
    </row>
    <row r="40" spans="2:17" ht="13.5" customHeight="1" x14ac:dyDescent="0.3">
      <c r="C40" s="23" t="s">
        <v>12</v>
      </c>
      <c r="D40" s="14">
        <f>AVERAGE(G10:G33)</f>
        <v>5.2866955352191303</v>
      </c>
    </row>
    <row r="41" spans="2:17" ht="13.5" customHeight="1" x14ac:dyDescent="0.3"/>
    <row r="45" spans="2:17" x14ac:dyDescent="0.3">
      <c r="L45" s="24"/>
      <c r="Q45" s="24"/>
    </row>
    <row r="46" spans="2:17" x14ac:dyDescent="0.3">
      <c r="L46" s="24"/>
    </row>
    <row r="47" spans="2:17" x14ac:dyDescent="0.3">
      <c r="L47" s="24"/>
      <c r="P47" s="24"/>
    </row>
    <row r="48" spans="2:17" x14ac:dyDescent="0.3">
      <c r="L48" s="24"/>
    </row>
    <row r="49" spans="13:19" x14ac:dyDescent="0.3">
      <c r="M49" s="24"/>
      <c r="S49" s="24"/>
    </row>
    <row r="50" spans="13:19" x14ac:dyDescent="0.3">
      <c r="M50" s="24"/>
    </row>
    <row r="51" spans="13:19" x14ac:dyDescent="0.3">
      <c r="M51" s="24"/>
    </row>
  </sheetData>
  <mergeCells count="9">
    <mergeCell ref="G8:G9"/>
    <mergeCell ref="C4:D4"/>
    <mergeCell ref="C5:D5"/>
    <mergeCell ref="C6:D6"/>
    <mergeCell ref="B8:B9"/>
    <mergeCell ref="C8:C9"/>
    <mergeCell ref="D8:D9"/>
    <mergeCell ref="E8:E9"/>
    <mergeCell ref="F8:F9"/>
  </mergeCells>
  <conditionalFormatting sqref="D38">
    <cfRule type="expression" dxfId="4" priority="1" stopIfTrue="1">
      <formula>ISERROR(D38)</formula>
    </cfRule>
  </conditionalFormatting>
  <dataValidations disablePrompts="1" count="2">
    <dataValidation type="decimal" allowBlank="1" showInputMessage="1" showErrorMessage="1" errorTitle="Alpha" error="Alpha must be between 0 and 1." sqref="E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E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E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E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E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E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E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E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E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E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E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E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E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E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E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E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E1A123FB-2C16-41F9-9E98-6AA9A4706E91}">
      <formula1>0</formula1>
      <formula2>1</formula2>
    </dataValidation>
    <dataValidation type="decimal" allowBlank="1" showInputMessage="1" showErrorMessage="1" errorTitle="Beta" error="Beta must be between 0 and 1." sqref="E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E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E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E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E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E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E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E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E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E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E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E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E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E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E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E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4245BC32-2946-4F35-924A-780C249E4110}">
      <formula1>0</formula1>
      <formula2>1</formula2>
    </dataValidation>
  </dataValidations>
  <pageMargins left="0.7" right="0.7" top="0.75" bottom="0.75" header="0.3" footer="0.3"/>
  <drawing r:id="rId1"/>
  <legacyDrawing r:id="rId2"/>
  <oleObjects>
    <mc:AlternateContent xmlns:mc="http://schemas.openxmlformats.org/markup-compatibility/2006">
      <mc:Choice Requires="x14">
        <oleObject progId="Equation.DSMT4" shapeId="2060" r:id="rId3">
          <objectPr defaultSize="0" autoPict="0" r:id="rId4">
            <anchor moveWithCells="1">
              <from>
                <xdr:col>9</xdr:col>
                <xdr:colOff>298450</xdr:colOff>
                <xdr:row>7</xdr:row>
                <xdr:rowOff>50800</xdr:rowOff>
              </from>
              <to>
                <xdr:col>14</xdr:col>
                <xdr:colOff>476250</xdr:colOff>
                <xdr:row>8</xdr:row>
                <xdr:rowOff>184150</xdr:rowOff>
              </to>
            </anchor>
          </objectPr>
        </oleObject>
      </mc:Choice>
      <mc:Fallback>
        <oleObject progId="Equation.DSMT4" shapeId="2060" r:id="rId3"/>
      </mc:Fallback>
    </mc:AlternateContent>
    <mc:AlternateContent xmlns:mc="http://schemas.openxmlformats.org/markup-compatibility/2006">
      <mc:Choice Requires="x14">
        <oleObject progId="Equation.DSMT4" shapeId="2061" r:id="rId5">
          <objectPr defaultSize="0" autoPict="0" r:id="rId6">
            <anchor moveWithCells="1">
              <from>
                <xdr:col>4</xdr:col>
                <xdr:colOff>514350</xdr:colOff>
                <xdr:row>38</xdr:row>
                <xdr:rowOff>165100</xdr:rowOff>
              </from>
              <to>
                <xdr:col>5</xdr:col>
                <xdr:colOff>869950</xdr:colOff>
                <xdr:row>41</xdr:row>
                <xdr:rowOff>120650</xdr:rowOff>
              </to>
            </anchor>
          </objectPr>
        </oleObject>
      </mc:Choice>
      <mc:Fallback>
        <oleObject progId="Equation.DSMT4" shapeId="2061" r:id="rId5"/>
      </mc:Fallback>
    </mc:AlternateContent>
    <mc:AlternateContent xmlns:mc="http://schemas.openxmlformats.org/markup-compatibility/2006">
      <mc:Choice Requires="x14">
        <oleObject progId="Equation.DSMT4" shapeId="2062" r:id="rId7">
          <objectPr defaultSize="0" autoPict="0" r:id="rId8">
            <anchor moveWithCells="1">
              <from>
                <xdr:col>5</xdr:col>
                <xdr:colOff>1079500</xdr:colOff>
                <xdr:row>38</xdr:row>
                <xdr:rowOff>165100</xdr:rowOff>
              </from>
              <to>
                <xdr:col>6</xdr:col>
                <xdr:colOff>869950</xdr:colOff>
                <xdr:row>41</xdr:row>
                <xdr:rowOff>12700</xdr:rowOff>
              </to>
            </anchor>
          </objectPr>
        </oleObject>
      </mc:Choice>
      <mc:Fallback>
        <oleObject progId="Equation.DSMT4" shapeId="2062" r:id="rId7"/>
      </mc:Fallback>
    </mc:AlternateContent>
    <mc:AlternateContent xmlns:mc="http://schemas.openxmlformats.org/markup-compatibility/2006">
      <mc:Choice Requires="x14">
        <oleObject progId="Equation.DSMT4" shapeId="2063" r:id="rId9">
          <objectPr defaultSize="0" autoPict="0" r:id="rId10">
            <anchor moveWithCells="1">
              <from>
                <xdr:col>5</xdr:col>
                <xdr:colOff>1066800</xdr:colOff>
                <xdr:row>35</xdr:row>
                <xdr:rowOff>184150</xdr:rowOff>
              </from>
              <to>
                <xdr:col>6</xdr:col>
                <xdr:colOff>889000</xdr:colOff>
                <xdr:row>38</xdr:row>
                <xdr:rowOff>69850</xdr:rowOff>
              </to>
            </anchor>
          </objectPr>
        </oleObject>
      </mc:Choice>
      <mc:Fallback>
        <oleObject progId="Equation.DSMT4" shapeId="2063" r:id="rId9"/>
      </mc:Fallback>
    </mc:AlternateContent>
    <mc:AlternateContent xmlns:mc="http://schemas.openxmlformats.org/markup-compatibility/2006">
      <mc:Choice Requires="x14">
        <oleObject progId="Equation.DSMT4" shapeId="2064" r:id="rId11">
          <objectPr defaultSize="0" autoPict="0" r:id="rId12">
            <anchor moveWithCells="1">
              <from>
                <xdr:col>4</xdr:col>
                <xdr:colOff>501650</xdr:colOff>
                <xdr:row>35</xdr:row>
                <xdr:rowOff>190500</xdr:rowOff>
              </from>
              <to>
                <xdr:col>5</xdr:col>
                <xdr:colOff>723900</xdr:colOff>
                <xdr:row>38</xdr:row>
                <xdr:rowOff>88900</xdr:rowOff>
              </to>
            </anchor>
          </objectPr>
        </oleObject>
      </mc:Choice>
      <mc:Fallback>
        <oleObject progId="Equation.DSMT4" shapeId="2064" r:id="rId11"/>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549A-1346-48C4-96B1-E342FA7B3B0F}">
  <dimension ref="B1:W40"/>
  <sheetViews>
    <sheetView zoomScale="80" zoomScaleNormal="80" workbookViewId="0">
      <selection activeCell="L11" sqref="L11"/>
    </sheetView>
  </sheetViews>
  <sheetFormatPr defaultRowHeight="14" x14ac:dyDescent="0.3"/>
  <cols>
    <col min="1" max="1" width="3.1796875" style="3" customWidth="1"/>
    <col min="2" max="2" width="11.6328125" style="3" customWidth="1"/>
    <col min="3" max="3" width="13.36328125" style="3" customWidth="1"/>
    <col min="4" max="4" width="15.81640625" style="3" customWidth="1"/>
    <col min="5" max="5" width="13.54296875" style="3" customWidth="1"/>
    <col min="6" max="6" width="11.1796875" style="3" customWidth="1"/>
    <col min="7" max="7" width="12.81640625" style="3" customWidth="1"/>
    <col min="8" max="8" width="8.81640625" style="3" customWidth="1"/>
    <col min="9" max="9" width="9.7265625" style="3" customWidth="1"/>
    <col min="10" max="10" width="13.81640625" style="3" customWidth="1"/>
    <col min="11" max="11" width="12.54296875" style="3" customWidth="1"/>
    <col min="12" max="12" width="3.453125" style="3" customWidth="1"/>
    <col min="13" max="260" width="8.7265625" style="3"/>
    <col min="261" max="261" width="11.26953125" style="3" customWidth="1"/>
    <col min="262" max="262" width="10.26953125" style="3" customWidth="1"/>
    <col min="263" max="516" width="8.7265625" style="3"/>
    <col min="517" max="517" width="11.26953125" style="3" customWidth="1"/>
    <col min="518" max="518" width="10.26953125" style="3" customWidth="1"/>
    <col min="519" max="772" width="8.7265625" style="3"/>
    <col min="773" max="773" width="11.26953125" style="3" customWidth="1"/>
    <col min="774" max="774" width="10.26953125" style="3" customWidth="1"/>
    <col min="775" max="1028" width="8.7265625" style="3"/>
    <col min="1029" max="1029" width="11.26953125" style="3" customWidth="1"/>
    <col min="1030" max="1030" width="10.26953125" style="3" customWidth="1"/>
    <col min="1031" max="1284" width="8.7265625" style="3"/>
    <col min="1285" max="1285" width="11.26953125" style="3" customWidth="1"/>
    <col min="1286" max="1286" width="10.26953125" style="3" customWidth="1"/>
    <col min="1287" max="1540" width="8.7265625" style="3"/>
    <col min="1541" max="1541" width="11.26953125" style="3" customWidth="1"/>
    <col min="1542" max="1542" width="10.26953125" style="3" customWidth="1"/>
    <col min="1543" max="1796" width="8.7265625" style="3"/>
    <col min="1797" max="1797" width="11.26953125" style="3" customWidth="1"/>
    <col min="1798" max="1798" width="10.26953125" style="3" customWidth="1"/>
    <col min="1799" max="2052" width="8.7265625" style="3"/>
    <col min="2053" max="2053" width="11.26953125" style="3" customWidth="1"/>
    <col min="2054" max="2054" width="10.26953125" style="3" customWidth="1"/>
    <col min="2055" max="2308" width="8.7265625" style="3"/>
    <col min="2309" max="2309" width="11.26953125" style="3" customWidth="1"/>
    <col min="2310" max="2310" width="10.26953125" style="3" customWidth="1"/>
    <col min="2311" max="2564" width="8.7265625" style="3"/>
    <col min="2565" max="2565" width="11.26953125" style="3" customWidth="1"/>
    <col min="2566" max="2566" width="10.26953125" style="3" customWidth="1"/>
    <col min="2567" max="2820" width="8.7265625" style="3"/>
    <col min="2821" max="2821" width="11.26953125" style="3" customWidth="1"/>
    <col min="2822" max="2822" width="10.26953125" style="3" customWidth="1"/>
    <col min="2823" max="3076" width="8.7265625" style="3"/>
    <col min="3077" max="3077" width="11.26953125" style="3" customWidth="1"/>
    <col min="3078" max="3078" width="10.26953125" style="3" customWidth="1"/>
    <col min="3079" max="3332" width="8.7265625" style="3"/>
    <col min="3333" max="3333" width="11.26953125" style="3" customWidth="1"/>
    <col min="3334" max="3334" width="10.26953125" style="3" customWidth="1"/>
    <col min="3335" max="3588" width="8.7265625" style="3"/>
    <col min="3589" max="3589" width="11.26953125" style="3" customWidth="1"/>
    <col min="3590" max="3590" width="10.26953125" style="3" customWidth="1"/>
    <col min="3591" max="3844" width="8.7265625" style="3"/>
    <col min="3845" max="3845" width="11.26953125" style="3" customWidth="1"/>
    <col min="3846" max="3846" width="10.26953125" style="3" customWidth="1"/>
    <col min="3847" max="4100" width="8.7265625" style="3"/>
    <col min="4101" max="4101" width="11.26953125" style="3" customWidth="1"/>
    <col min="4102" max="4102" width="10.26953125" style="3" customWidth="1"/>
    <col min="4103" max="4356" width="8.7265625" style="3"/>
    <col min="4357" max="4357" width="11.26953125" style="3" customWidth="1"/>
    <col min="4358" max="4358" width="10.26953125" style="3" customWidth="1"/>
    <col min="4359" max="4612" width="8.7265625" style="3"/>
    <col min="4613" max="4613" width="11.26953125" style="3" customWidth="1"/>
    <col min="4614" max="4614" width="10.26953125" style="3" customWidth="1"/>
    <col min="4615" max="4868" width="8.7265625" style="3"/>
    <col min="4869" max="4869" width="11.26953125" style="3" customWidth="1"/>
    <col min="4870" max="4870" width="10.26953125" style="3" customWidth="1"/>
    <col min="4871" max="5124" width="8.7265625" style="3"/>
    <col min="5125" max="5125" width="11.26953125" style="3" customWidth="1"/>
    <col min="5126" max="5126" width="10.26953125" style="3" customWidth="1"/>
    <col min="5127" max="5380" width="8.7265625" style="3"/>
    <col min="5381" max="5381" width="11.26953125" style="3" customWidth="1"/>
    <col min="5382" max="5382" width="10.26953125" style="3" customWidth="1"/>
    <col min="5383" max="5636" width="8.7265625" style="3"/>
    <col min="5637" max="5637" width="11.26953125" style="3" customWidth="1"/>
    <col min="5638" max="5638" width="10.26953125" style="3" customWidth="1"/>
    <col min="5639" max="5892" width="8.7265625" style="3"/>
    <col min="5893" max="5893" width="11.26953125" style="3" customWidth="1"/>
    <col min="5894" max="5894" width="10.26953125" style="3" customWidth="1"/>
    <col min="5895" max="6148" width="8.7265625" style="3"/>
    <col min="6149" max="6149" width="11.26953125" style="3" customWidth="1"/>
    <col min="6150" max="6150" width="10.26953125" style="3" customWidth="1"/>
    <col min="6151" max="6404" width="8.7265625" style="3"/>
    <col min="6405" max="6405" width="11.26953125" style="3" customWidth="1"/>
    <col min="6406" max="6406" width="10.26953125" style="3" customWidth="1"/>
    <col min="6407" max="6660" width="8.7265625" style="3"/>
    <col min="6661" max="6661" width="11.26953125" style="3" customWidth="1"/>
    <col min="6662" max="6662" width="10.26953125" style="3" customWidth="1"/>
    <col min="6663" max="6916" width="8.7265625" style="3"/>
    <col min="6917" max="6917" width="11.26953125" style="3" customWidth="1"/>
    <col min="6918" max="6918" width="10.26953125" style="3" customWidth="1"/>
    <col min="6919" max="7172" width="8.7265625" style="3"/>
    <col min="7173" max="7173" width="11.26953125" style="3" customWidth="1"/>
    <col min="7174" max="7174" width="10.26953125" style="3" customWidth="1"/>
    <col min="7175" max="7428" width="8.7265625" style="3"/>
    <col min="7429" max="7429" width="11.26953125" style="3" customWidth="1"/>
    <col min="7430" max="7430" width="10.26953125" style="3" customWidth="1"/>
    <col min="7431" max="7684" width="8.7265625" style="3"/>
    <col min="7685" max="7685" width="11.26953125" style="3" customWidth="1"/>
    <col min="7686" max="7686" width="10.26953125" style="3" customWidth="1"/>
    <col min="7687" max="7940" width="8.7265625" style="3"/>
    <col min="7941" max="7941" width="11.26953125" style="3" customWidth="1"/>
    <col min="7942" max="7942" width="10.26953125" style="3" customWidth="1"/>
    <col min="7943" max="8196" width="8.7265625" style="3"/>
    <col min="8197" max="8197" width="11.26953125" style="3" customWidth="1"/>
    <col min="8198" max="8198" width="10.26953125" style="3" customWidth="1"/>
    <col min="8199" max="8452" width="8.7265625" style="3"/>
    <col min="8453" max="8453" width="11.26953125" style="3" customWidth="1"/>
    <col min="8454" max="8454" width="10.26953125" style="3" customWidth="1"/>
    <col min="8455" max="8708" width="8.7265625" style="3"/>
    <col min="8709" max="8709" width="11.26953125" style="3" customWidth="1"/>
    <col min="8710" max="8710" width="10.26953125" style="3" customWidth="1"/>
    <col min="8711" max="8964" width="8.7265625" style="3"/>
    <col min="8965" max="8965" width="11.26953125" style="3" customWidth="1"/>
    <col min="8966" max="8966" width="10.26953125" style="3" customWidth="1"/>
    <col min="8967" max="9220" width="8.7265625" style="3"/>
    <col min="9221" max="9221" width="11.26953125" style="3" customWidth="1"/>
    <col min="9222" max="9222" width="10.26953125" style="3" customWidth="1"/>
    <col min="9223" max="9476" width="8.7265625" style="3"/>
    <col min="9477" max="9477" width="11.26953125" style="3" customWidth="1"/>
    <col min="9478" max="9478" width="10.26953125" style="3" customWidth="1"/>
    <col min="9479" max="9732" width="8.7265625" style="3"/>
    <col min="9733" max="9733" width="11.26953125" style="3" customWidth="1"/>
    <col min="9734" max="9734" width="10.26953125" style="3" customWidth="1"/>
    <col min="9735" max="9988" width="8.7265625" style="3"/>
    <col min="9989" max="9989" width="11.26953125" style="3" customWidth="1"/>
    <col min="9990" max="9990" width="10.26953125" style="3" customWidth="1"/>
    <col min="9991" max="10244" width="8.7265625" style="3"/>
    <col min="10245" max="10245" width="11.26953125" style="3" customWidth="1"/>
    <col min="10246" max="10246" width="10.26953125" style="3" customWidth="1"/>
    <col min="10247" max="10500" width="8.7265625" style="3"/>
    <col min="10501" max="10501" width="11.26953125" style="3" customWidth="1"/>
    <col min="10502" max="10502" width="10.26953125" style="3" customWidth="1"/>
    <col min="10503" max="10756" width="8.7265625" style="3"/>
    <col min="10757" max="10757" width="11.26953125" style="3" customWidth="1"/>
    <col min="10758" max="10758" width="10.26953125" style="3" customWidth="1"/>
    <col min="10759" max="11012" width="8.7265625" style="3"/>
    <col min="11013" max="11013" width="11.26953125" style="3" customWidth="1"/>
    <col min="11014" max="11014" width="10.26953125" style="3" customWidth="1"/>
    <col min="11015" max="11268" width="8.7265625" style="3"/>
    <col min="11269" max="11269" width="11.26953125" style="3" customWidth="1"/>
    <col min="11270" max="11270" width="10.26953125" style="3" customWidth="1"/>
    <col min="11271" max="11524" width="8.7265625" style="3"/>
    <col min="11525" max="11525" width="11.26953125" style="3" customWidth="1"/>
    <col min="11526" max="11526" width="10.26953125" style="3" customWidth="1"/>
    <col min="11527" max="11780" width="8.7265625" style="3"/>
    <col min="11781" max="11781" width="11.26953125" style="3" customWidth="1"/>
    <col min="11782" max="11782" width="10.26953125" style="3" customWidth="1"/>
    <col min="11783" max="12036" width="8.7265625" style="3"/>
    <col min="12037" max="12037" width="11.26953125" style="3" customWidth="1"/>
    <col min="12038" max="12038" width="10.26953125" style="3" customWidth="1"/>
    <col min="12039" max="12292" width="8.7265625" style="3"/>
    <col min="12293" max="12293" width="11.26953125" style="3" customWidth="1"/>
    <col min="12294" max="12294" width="10.26953125" style="3" customWidth="1"/>
    <col min="12295" max="12548" width="8.7265625" style="3"/>
    <col min="12549" max="12549" width="11.26953125" style="3" customWidth="1"/>
    <col min="12550" max="12550" width="10.26953125" style="3" customWidth="1"/>
    <col min="12551" max="12804" width="8.7265625" style="3"/>
    <col min="12805" max="12805" width="11.26953125" style="3" customWidth="1"/>
    <col min="12806" max="12806" width="10.26953125" style="3" customWidth="1"/>
    <col min="12807" max="13060" width="8.7265625" style="3"/>
    <col min="13061" max="13061" width="11.26953125" style="3" customWidth="1"/>
    <col min="13062" max="13062" width="10.26953125" style="3" customWidth="1"/>
    <col min="13063" max="13316" width="8.7265625" style="3"/>
    <col min="13317" max="13317" width="11.26953125" style="3" customWidth="1"/>
    <col min="13318" max="13318" width="10.26953125" style="3" customWidth="1"/>
    <col min="13319" max="13572" width="8.7265625" style="3"/>
    <col min="13573" max="13573" width="11.26953125" style="3" customWidth="1"/>
    <col min="13574" max="13574" width="10.26953125" style="3" customWidth="1"/>
    <col min="13575" max="13828" width="8.7265625" style="3"/>
    <col min="13829" max="13829" width="11.26953125" style="3" customWidth="1"/>
    <col min="13830" max="13830" width="10.26953125" style="3" customWidth="1"/>
    <col min="13831" max="14084" width="8.7265625" style="3"/>
    <col min="14085" max="14085" width="11.26953125" style="3" customWidth="1"/>
    <col min="14086" max="14086" width="10.26953125" style="3" customWidth="1"/>
    <col min="14087" max="14340" width="8.7265625" style="3"/>
    <col min="14341" max="14341" width="11.26953125" style="3" customWidth="1"/>
    <col min="14342" max="14342" width="10.26953125" style="3" customWidth="1"/>
    <col min="14343" max="14596" width="8.7265625" style="3"/>
    <col min="14597" max="14597" width="11.26953125" style="3" customWidth="1"/>
    <col min="14598" max="14598" width="10.26953125" style="3" customWidth="1"/>
    <col min="14599" max="14852" width="8.7265625" style="3"/>
    <col min="14853" max="14853" width="11.26953125" style="3" customWidth="1"/>
    <col min="14854" max="14854" width="10.26953125" style="3" customWidth="1"/>
    <col min="14855" max="15108" width="8.7265625" style="3"/>
    <col min="15109" max="15109" width="11.26953125" style="3" customWidth="1"/>
    <col min="15110" max="15110" width="10.26953125" style="3" customWidth="1"/>
    <col min="15111" max="15364" width="8.7265625" style="3"/>
    <col min="15365" max="15365" width="11.26953125" style="3" customWidth="1"/>
    <col min="15366" max="15366" width="10.26953125" style="3" customWidth="1"/>
    <col min="15367" max="15620" width="8.7265625" style="3"/>
    <col min="15621" max="15621" width="11.26953125" style="3" customWidth="1"/>
    <col min="15622" max="15622" width="10.26953125" style="3" customWidth="1"/>
    <col min="15623" max="15876" width="8.7265625" style="3"/>
    <col min="15877" max="15877" width="11.26953125" style="3" customWidth="1"/>
    <col min="15878" max="15878" width="10.26953125" style="3" customWidth="1"/>
    <col min="15879" max="16132" width="8.7265625" style="3"/>
    <col min="16133" max="16133" width="11.26953125" style="3" customWidth="1"/>
    <col min="16134" max="16134" width="10.26953125" style="3" customWidth="1"/>
    <col min="16135" max="16384" width="8.7265625" style="3"/>
  </cols>
  <sheetData>
    <row r="1" spans="2:14" ht="22.5" x14ac:dyDescent="0.3">
      <c r="B1" s="1" t="s">
        <v>18</v>
      </c>
      <c r="C1" s="1"/>
      <c r="D1" s="1"/>
      <c r="E1" s="2"/>
      <c r="F1" s="2"/>
      <c r="G1" s="2"/>
      <c r="H1" s="2"/>
      <c r="J1" s="4"/>
    </row>
    <row r="2" spans="2:14" ht="14.5" x14ac:dyDescent="0.35">
      <c r="I2"/>
      <c r="J2" s="32"/>
      <c r="K2"/>
      <c r="L2"/>
      <c r="M2"/>
      <c r="N2"/>
    </row>
    <row r="3" spans="2:14" ht="15" x14ac:dyDescent="0.35">
      <c r="B3" s="5" t="s">
        <v>2</v>
      </c>
      <c r="C3" s="4"/>
      <c r="I3" s="21" t="s">
        <v>14</v>
      </c>
      <c r="J3" s="14">
        <f>AVERAGE(J10:J22)</f>
        <v>1.3724440200880548</v>
      </c>
      <c r="L3"/>
      <c r="M3"/>
      <c r="N3"/>
    </row>
    <row r="4" spans="2:14" x14ac:dyDescent="0.3">
      <c r="C4" s="49" t="s">
        <v>16</v>
      </c>
      <c r="D4" s="49"/>
      <c r="E4" s="7">
        <v>13</v>
      </c>
      <c r="I4" s="21" t="s">
        <v>15</v>
      </c>
      <c r="J4" s="29">
        <f>AVERAGE(L10:L22)</f>
        <v>3.0965134587606122E-2</v>
      </c>
    </row>
    <row r="5" spans="2:14" x14ac:dyDescent="0.3">
      <c r="C5" s="49" t="s">
        <v>0</v>
      </c>
      <c r="D5" s="49"/>
      <c r="E5" s="8">
        <v>0.3</v>
      </c>
      <c r="I5" s="21" t="s">
        <v>13</v>
      </c>
      <c r="J5" s="14">
        <f>AVERAGE(I10:I22)</f>
        <v>0.37015216484858371</v>
      </c>
    </row>
    <row r="6" spans="2:14" x14ac:dyDescent="0.3">
      <c r="C6" s="49" t="s">
        <v>19</v>
      </c>
      <c r="D6" s="49"/>
      <c r="E6" s="8">
        <v>0.2</v>
      </c>
      <c r="I6" s="21" t="s">
        <v>12</v>
      </c>
      <c r="J6" s="14">
        <f>AVERAGE(K10:K22)</f>
        <v>2.7106121939628136</v>
      </c>
    </row>
    <row r="7" spans="2:14" x14ac:dyDescent="0.3">
      <c r="B7" s="9"/>
      <c r="D7" s="9"/>
      <c r="E7" s="9"/>
      <c r="F7" s="9"/>
      <c r="G7" s="9"/>
      <c r="H7" s="9"/>
      <c r="I7" s="9"/>
      <c r="J7" s="9"/>
    </row>
    <row r="8" spans="2:14" ht="15" customHeight="1" x14ac:dyDescent="0.3">
      <c r="B8" s="51" t="s">
        <v>4</v>
      </c>
      <c r="C8" s="51" t="s">
        <v>5</v>
      </c>
      <c r="D8" s="47" t="s">
        <v>20</v>
      </c>
      <c r="E8" s="47" t="s">
        <v>21</v>
      </c>
      <c r="F8" s="47" t="s">
        <v>6</v>
      </c>
      <c r="G8" s="47" t="s">
        <v>22</v>
      </c>
      <c r="H8" s="47" t="s">
        <v>23</v>
      </c>
      <c r="I8" s="51" t="s">
        <v>7</v>
      </c>
      <c r="J8" s="47" t="s">
        <v>8</v>
      </c>
      <c r="K8" s="47" t="s">
        <v>9</v>
      </c>
      <c r="L8" s="33"/>
    </row>
    <row r="9" spans="2:14" x14ac:dyDescent="0.3">
      <c r="B9" s="52"/>
      <c r="C9" s="52"/>
      <c r="D9" s="48"/>
      <c r="E9" s="48"/>
      <c r="F9" s="48"/>
      <c r="G9" s="48"/>
      <c r="H9" s="48"/>
      <c r="I9" s="52"/>
      <c r="J9" s="48"/>
      <c r="K9" s="48"/>
      <c r="L9" s="33"/>
    </row>
    <row r="10" spans="2:14" x14ac:dyDescent="0.3">
      <c r="B10" s="11">
        <v>0</v>
      </c>
      <c r="C10" s="13">
        <v>32</v>
      </c>
      <c r="D10" s="13">
        <v>32</v>
      </c>
      <c r="E10" s="13">
        <v>1.5</v>
      </c>
      <c r="F10" s="14">
        <f>D10+E10</f>
        <v>33.5</v>
      </c>
      <c r="G10" s="14"/>
      <c r="H10" s="14"/>
      <c r="I10" s="34"/>
      <c r="J10" s="35"/>
      <c r="K10" s="36"/>
      <c r="L10" s="3">
        <f>ABS(I10/C10)</f>
        <v>0</v>
      </c>
    </row>
    <row r="11" spans="2:14" x14ac:dyDescent="0.3">
      <c r="B11" s="11">
        <v>1</v>
      </c>
      <c r="C11" s="13">
        <v>32.299999999999997</v>
      </c>
      <c r="D11" s="13">
        <f>$E$5*C10+(1-$E$5)*F10</f>
        <v>33.049999999999997</v>
      </c>
      <c r="E11" s="13">
        <f>$E$6*(D11-D10)+(1-$E$6)*E10</f>
        <v>1.4099999999999997</v>
      </c>
      <c r="F11" s="14">
        <f>D11+E11</f>
        <v>34.459999999999994</v>
      </c>
      <c r="G11" s="14">
        <f>$E$5*C10+(1-$E$5)*D10</f>
        <v>32</v>
      </c>
      <c r="H11" s="14"/>
      <c r="I11" s="37">
        <f>C11-F11</f>
        <v>-2.1599999999999966</v>
      </c>
      <c r="J11" s="13">
        <f>ABS(C11-F11)</f>
        <v>2.1599999999999966</v>
      </c>
      <c r="K11" s="13">
        <f>I11^2</f>
        <v>4.6655999999999853</v>
      </c>
      <c r="L11" s="38">
        <f t="shared" ref="L11:L22" si="0">ABS(I11/C11)</f>
        <v>6.687306501547978E-2</v>
      </c>
    </row>
    <row r="12" spans="2:14" x14ac:dyDescent="0.3">
      <c r="B12" s="11">
        <v>2</v>
      </c>
      <c r="C12" s="13">
        <v>33.65</v>
      </c>
      <c r="D12" s="13">
        <f t="shared" ref="D12:D22" si="1">$E$5*C11+(1-$E$5)*F11</f>
        <v>33.811999999999991</v>
      </c>
      <c r="E12" s="13">
        <f>$E$6*(D12-D11)+(1-$E$6)*E11</f>
        <v>1.2803999999999987</v>
      </c>
      <c r="F12" s="14">
        <f>D12+E12</f>
        <v>35.092399999999991</v>
      </c>
      <c r="G12" s="14">
        <f>$E$5*C11+(1-$E$5)*G11</f>
        <v>32.089999999999996</v>
      </c>
      <c r="H12" s="14"/>
      <c r="I12" s="37">
        <f>C12-F12</f>
        <v>-1.4423999999999921</v>
      </c>
      <c r="J12" s="13">
        <f>ABS(C12-F12)</f>
        <v>1.4423999999999921</v>
      </c>
      <c r="K12" s="13">
        <f>I12^2</f>
        <v>2.0805177599999771</v>
      </c>
      <c r="L12" s="38">
        <f t="shared" si="0"/>
        <v>4.2864784546805118E-2</v>
      </c>
    </row>
    <row r="13" spans="2:14" x14ac:dyDescent="0.3">
      <c r="B13" s="11">
        <v>3</v>
      </c>
      <c r="C13" s="13">
        <v>35.200000000000003</v>
      </c>
      <c r="D13" s="13">
        <f t="shared" si="1"/>
        <v>34.659679999999994</v>
      </c>
      <c r="E13" s="13">
        <f t="shared" ref="E13:E22" si="2">$E$6*(D13-D12)+(1-$E$6)*E12</f>
        <v>1.1938559999999998</v>
      </c>
      <c r="F13" s="14">
        <f t="shared" ref="F13:F22" si="3">D13+E13</f>
        <v>35.853535999999991</v>
      </c>
      <c r="G13" s="14">
        <f t="shared" ref="G13:G22" si="4">$E$5*C12+(1-$E$5)*G12</f>
        <v>32.557999999999993</v>
      </c>
      <c r="H13" s="14">
        <f>AVERAGE(C10:C12)</f>
        <v>32.65</v>
      </c>
      <c r="I13" s="37">
        <f>C13-F13</f>
        <v>-0.65353599999998835</v>
      </c>
      <c r="J13" s="13">
        <f>ABS(C13-F13)</f>
        <v>0.65353599999998835</v>
      </c>
      <c r="K13" s="13">
        <f t="shared" ref="K13:K22" si="5">I13^2</f>
        <v>0.42710930329598479</v>
      </c>
      <c r="L13" s="38">
        <f t="shared" si="0"/>
        <v>1.8566363636363305E-2</v>
      </c>
    </row>
    <row r="14" spans="2:14" x14ac:dyDescent="0.3">
      <c r="B14" s="11">
        <v>4</v>
      </c>
      <c r="C14" s="13">
        <v>38.4</v>
      </c>
      <c r="D14" s="13">
        <f t="shared" si="1"/>
        <v>35.657475199999993</v>
      </c>
      <c r="E14" s="13">
        <f t="shared" si="2"/>
        <v>1.1546438399999996</v>
      </c>
      <c r="F14" s="14">
        <f t="shared" si="3"/>
        <v>36.812119039999992</v>
      </c>
      <c r="G14" s="14">
        <f t="shared" si="4"/>
        <v>33.350599999999993</v>
      </c>
      <c r="H14" s="14">
        <f t="shared" ref="H14:H22" si="6">AVERAGE(C11:C13)</f>
        <v>33.716666666666661</v>
      </c>
      <c r="I14" s="37">
        <f t="shared" ref="I14:I22" si="7">C14-F14</f>
        <v>1.5878809600000068</v>
      </c>
      <c r="J14" s="13">
        <f t="shared" ref="J14:J22" si="8">ABS(C14-F14)</f>
        <v>1.5878809600000068</v>
      </c>
      <c r="K14" s="13">
        <f t="shared" si="5"/>
        <v>2.5213659431305433</v>
      </c>
      <c r="L14" s="38">
        <f t="shared" si="0"/>
        <v>4.1351066666666846E-2</v>
      </c>
    </row>
    <row r="15" spans="2:14" x14ac:dyDescent="0.3">
      <c r="B15" s="11">
        <v>5</v>
      </c>
      <c r="C15" s="13">
        <v>38.9</v>
      </c>
      <c r="D15" s="13">
        <f t="shared" si="1"/>
        <v>37.288483327999991</v>
      </c>
      <c r="E15" s="13">
        <f t="shared" si="2"/>
        <v>1.2499166975999993</v>
      </c>
      <c r="F15" s="14">
        <f t="shared" si="3"/>
        <v>38.538400025599991</v>
      </c>
      <c r="G15" s="14">
        <f t="shared" si="4"/>
        <v>34.865419999999993</v>
      </c>
      <c r="H15" s="14">
        <f t="shared" si="6"/>
        <v>35.75</v>
      </c>
      <c r="I15" s="37">
        <f t="shared" si="7"/>
        <v>0.3615999744000078</v>
      </c>
      <c r="J15" s="13">
        <f t="shared" si="8"/>
        <v>0.3615999744000078</v>
      </c>
      <c r="K15" s="13">
        <f t="shared" si="5"/>
        <v>0.13075454148608628</v>
      </c>
      <c r="L15" s="38">
        <f t="shared" si="0"/>
        <v>9.2956291619539274E-3</v>
      </c>
    </row>
    <row r="16" spans="2:14" x14ac:dyDescent="0.3">
      <c r="B16" s="11">
        <v>6</v>
      </c>
      <c r="C16" s="13">
        <v>40.799999999999997</v>
      </c>
      <c r="D16" s="13">
        <f t="shared" si="1"/>
        <v>38.64688001791999</v>
      </c>
      <c r="E16" s="13">
        <f t="shared" si="2"/>
        <v>1.2716126960639993</v>
      </c>
      <c r="F16" s="14">
        <f t="shared" si="3"/>
        <v>39.918492713983987</v>
      </c>
      <c r="G16" s="14">
        <f t="shared" si="4"/>
        <v>36.075793999999995</v>
      </c>
      <c r="H16" s="14">
        <f t="shared" si="6"/>
        <v>37.5</v>
      </c>
      <c r="I16" s="37">
        <f t="shared" si="7"/>
        <v>0.88150728601601003</v>
      </c>
      <c r="J16" s="13">
        <f t="shared" si="8"/>
        <v>0.88150728601601003</v>
      </c>
      <c r="K16" s="13">
        <f t="shared" si="5"/>
        <v>0.77705509529931172</v>
      </c>
      <c r="L16" s="38">
        <f t="shared" si="0"/>
        <v>2.1605570735686523E-2</v>
      </c>
    </row>
    <row r="17" spans="2:12" x14ac:dyDescent="0.3">
      <c r="B17" s="11">
        <v>7</v>
      </c>
      <c r="C17" s="13">
        <v>45</v>
      </c>
      <c r="D17" s="13">
        <f t="shared" si="1"/>
        <v>40.182944899788787</v>
      </c>
      <c r="E17" s="13">
        <f t="shared" si="2"/>
        <v>1.3245031332249586</v>
      </c>
      <c r="F17" s="14">
        <f t="shared" si="3"/>
        <v>41.507448033013745</v>
      </c>
      <c r="G17" s="14">
        <f t="shared" si="4"/>
        <v>37.493055799999993</v>
      </c>
      <c r="H17" s="14">
        <f t="shared" si="6"/>
        <v>39.366666666666667</v>
      </c>
      <c r="I17" s="37">
        <f t="shared" si="7"/>
        <v>3.4925519669862553</v>
      </c>
      <c r="J17" s="13">
        <f t="shared" si="8"/>
        <v>3.4925519669862553</v>
      </c>
      <c r="K17" s="13">
        <f t="shared" si="5"/>
        <v>12.197919242099561</v>
      </c>
      <c r="L17" s="38">
        <f t="shared" si="0"/>
        <v>7.7612265933027891E-2</v>
      </c>
    </row>
    <row r="18" spans="2:12" x14ac:dyDescent="0.3">
      <c r="B18" s="11">
        <v>8</v>
      </c>
      <c r="C18" s="13">
        <v>46.65</v>
      </c>
      <c r="D18" s="13">
        <f t="shared" si="1"/>
        <v>42.555213623109623</v>
      </c>
      <c r="E18" s="13">
        <f t="shared" si="2"/>
        <v>1.5340562512441343</v>
      </c>
      <c r="F18" s="14">
        <f t="shared" si="3"/>
        <v>44.089269874353754</v>
      </c>
      <c r="G18" s="14">
        <f t="shared" si="4"/>
        <v>39.745139059999993</v>
      </c>
      <c r="H18" s="14">
        <f t="shared" si="6"/>
        <v>41.566666666666663</v>
      </c>
      <c r="I18" s="37">
        <f t="shared" si="7"/>
        <v>2.5607301256462449</v>
      </c>
      <c r="J18" s="13">
        <f t="shared" si="8"/>
        <v>2.5607301256462449</v>
      </c>
      <c r="K18" s="13">
        <f t="shared" si="5"/>
        <v>6.5573387763922328</v>
      </c>
      <c r="L18" s="38">
        <f t="shared" si="0"/>
        <v>5.4892392832716935E-2</v>
      </c>
    </row>
    <row r="19" spans="2:12" x14ac:dyDescent="0.3">
      <c r="B19" s="11">
        <v>9</v>
      </c>
      <c r="C19" s="13">
        <v>45.25</v>
      </c>
      <c r="D19" s="13">
        <f t="shared" si="1"/>
        <v>44.857488912047621</v>
      </c>
      <c r="E19" s="13">
        <f t="shared" si="2"/>
        <v>1.6877000587829074</v>
      </c>
      <c r="F19" s="14">
        <f t="shared" si="3"/>
        <v>46.54518897083053</v>
      </c>
      <c r="G19" s="14">
        <f t="shared" si="4"/>
        <v>41.816597341999994</v>
      </c>
      <c r="H19" s="14">
        <f t="shared" si="6"/>
        <v>44.15</v>
      </c>
      <c r="I19" s="37">
        <f t="shared" si="7"/>
        <v>-1.2951889708305302</v>
      </c>
      <c r="J19" s="13">
        <f t="shared" si="8"/>
        <v>1.2951889708305302</v>
      </c>
      <c r="K19" s="13">
        <f t="shared" si="5"/>
        <v>1.677514470161048</v>
      </c>
      <c r="L19" s="38">
        <f t="shared" si="0"/>
        <v>2.8622960681337684E-2</v>
      </c>
    </row>
    <row r="20" spans="2:12" x14ac:dyDescent="0.3">
      <c r="B20" s="11">
        <v>10</v>
      </c>
      <c r="C20" s="13">
        <v>48.7</v>
      </c>
      <c r="D20" s="13">
        <f t="shared" si="1"/>
        <v>46.156632279581373</v>
      </c>
      <c r="E20" s="13">
        <f t="shared" si="2"/>
        <v>1.6099887205330763</v>
      </c>
      <c r="F20" s="14">
        <f t="shared" si="3"/>
        <v>47.766621000114448</v>
      </c>
      <c r="G20" s="14">
        <f t="shared" si="4"/>
        <v>42.846618139399993</v>
      </c>
      <c r="H20" s="14">
        <f t="shared" si="6"/>
        <v>45.633333333333333</v>
      </c>
      <c r="I20" s="37">
        <f t="shared" si="7"/>
        <v>0.93337899988555506</v>
      </c>
      <c r="J20" s="13">
        <f t="shared" si="8"/>
        <v>0.93337899988555506</v>
      </c>
      <c r="K20" s="13">
        <f t="shared" si="5"/>
        <v>0.87119635742735901</v>
      </c>
      <c r="L20" s="38">
        <f t="shared" si="0"/>
        <v>1.9165893221469301E-2</v>
      </c>
    </row>
    <row r="21" spans="2:12" x14ac:dyDescent="0.3">
      <c r="B21" s="11">
        <v>11</v>
      </c>
      <c r="C21" s="13">
        <v>49.25</v>
      </c>
      <c r="D21" s="13">
        <f t="shared" si="1"/>
        <v>48.046634700080112</v>
      </c>
      <c r="E21" s="13">
        <f t="shared" si="2"/>
        <v>1.6659914605262089</v>
      </c>
      <c r="F21" s="14">
        <f t="shared" si="3"/>
        <v>49.71262616060632</v>
      </c>
      <c r="G21" s="14">
        <f t="shared" si="4"/>
        <v>44.602632697579992</v>
      </c>
      <c r="H21" s="14">
        <f t="shared" si="6"/>
        <v>46.866666666666674</v>
      </c>
      <c r="I21" s="37">
        <f t="shared" si="7"/>
        <v>-0.46262616060631956</v>
      </c>
      <c r="J21" s="13">
        <f t="shared" si="8"/>
        <v>0.46262616060631956</v>
      </c>
      <c r="K21" s="13">
        <f t="shared" si="5"/>
        <v>0.21402296447734417</v>
      </c>
      <c r="L21" s="38">
        <f t="shared" si="0"/>
        <v>9.3934245808389751E-3</v>
      </c>
    </row>
    <row r="22" spans="2:12" x14ac:dyDescent="0.3">
      <c r="B22" s="11">
        <v>12</v>
      </c>
      <c r="C22" s="13">
        <v>51.85</v>
      </c>
      <c r="D22" s="13">
        <f t="shared" si="1"/>
        <v>49.573838312424421</v>
      </c>
      <c r="E22" s="13">
        <f t="shared" si="2"/>
        <v>1.6382338908898291</v>
      </c>
      <c r="F22" s="14">
        <f t="shared" si="3"/>
        <v>51.21207220331425</v>
      </c>
      <c r="G22" s="14">
        <f t="shared" si="4"/>
        <v>45.996842888305991</v>
      </c>
      <c r="H22" s="14">
        <f t="shared" si="6"/>
        <v>47.733333333333327</v>
      </c>
      <c r="I22" s="37">
        <f t="shared" si="7"/>
        <v>0.6379277966857515</v>
      </c>
      <c r="J22" s="13">
        <f t="shared" si="8"/>
        <v>0.6379277966857515</v>
      </c>
      <c r="K22" s="13">
        <f t="shared" si="5"/>
        <v>0.4069518737843375</v>
      </c>
      <c r="L22" s="38">
        <f t="shared" si="0"/>
        <v>1.2303332626533298E-2</v>
      </c>
    </row>
    <row r="23" spans="2:12" x14ac:dyDescent="0.3">
      <c r="B23" s="17" t="s">
        <v>10</v>
      </c>
      <c r="C23" s="18"/>
      <c r="D23" s="19"/>
      <c r="E23" s="19"/>
      <c r="F23" s="19"/>
      <c r="G23" s="19"/>
      <c r="H23" s="19"/>
      <c r="I23" s="20">
        <f>SUM(I11:I22)</f>
        <v>4.4418259781830045</v>
      </c>
      <c r="J23" s="20">
        <f>SUM(J11:J22)</f>
        <v>16.469328241056658</v>
      </c>
      <c r="K23" s="20">
        <f>SUM(K11:K22)</f>
        <v>32.527346327553765</v>
      </c>
      <c r="L23" s="39"/>
    </row>
    <row r="25" spans="2:12" ht="15" x14ac:dyDescent="0.3">
      <c r="B25" s="5" t="s">
        <v>11</v>
      </c>
    </row>
    <row r="26" spans="2:12" ht="13.5" customHeight="1" x14ac:dyDescent="0.3"/>
    <row r="27" spans="2:12" ht="13.5" customHeight="1" x14ac:dyDescent="0.3">
      <c r="E27" s="40"/>
    </row>
    <row r="28" spans="2:12" ht="13.5" customHeight="1" x14ac:dyDescent="0.3"/>
    <row r="29" spans="2:12" ht="13.5" customHeight="1" x14ac:dyDescent="0.3"/>
    <row r="30" spans="2:12" ht="13.5" customHeight="1" x14ac:dyDescent="0.3"/>
    <row r="34" spans="16:23" x14ac:dyDescent="0.3">
      <c r="P34" s="24"/>
      <c r="U34" s="24"/>
    </row>
    <row r="35" spans="16:23" x14ac:dyDescent="0.3">
      <c r="P35" s="24"/>
    </row>
    <row r="36" spans="16:23" x14ac:dyDescent="0.3">
      <c r="P36" s="24"/>
      <c r="T36" s="24"/>
    </row>
    <row r="37" spans="16:23" x14ac:dyDescent="0.3">
      <c r="P37" s="24"/>
    </row>
    <row r="38" spans="16:23" x14ac:dyDescent="0.3">
      <c r="Q38" s="24"/>
      <c r="W38" s="24"/>
    </row>
    <row r="39" spans="16:23" x14ac:dyDescent="0.3">
      <c r="Q39" s="24"/>
    </row>
    <row r="40" spans="16:23" x14ac:dyDescent="0.3">
      <c r="Q40" s="24"/>
    </row>
  </sheetData>
  <scenarios current="0">
    <scenario name="1" count="2" user="Dimitrios Emiris" comment="Created by Dimitrios Emiris on 10/18/2017">
      <inputCells r="E5" val="0.114038141005502" numFmtId="2"/>
      <inputCells r="E6" val="1" numFmtId="2"/>
    </scenario>
  </scenarios>
  <mergeCells count="13">
    <mergeCell ref="K8:K9"/>
    <mergeCell ref="E8:E9"/>
    <mergeCell ref="F8:F9"/>
    <mergeCell ref="G8:G9"/>
    <mergeCell ref="H8:H9"/>
    <mergeCell ref="I8:I9"/>
    <mergeCell ref="J8:J9"/>
    <mergeCell ref="C4:D4"/>
    <mergeCell ref="C5:D5"/>
    <mergeCell ref="C6:D6"/>
    <mergeCell ref="B8:B9"/>
    <mergeCell ref="C8:C9"/>
    <mergeCell ref="D8:D9"/>
  </mergeCells>
  <conditionalFormatting sqref="J4">
    <cfRule type="expression" dxfId="3" priority="1" stopIfTrue="1">
      <formula>ISERROR(J4)</formula>
    </cfRule>
  </conditionalFormatting>
  <dataValidations count="2">
    <dataValidation type="decimal" allowBlank="1" showInputMessage="1" showErrorMessage="1" errorTitle="Beta" error="Beta must be between 0 and 1." sqref="E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E65529 JD65529 SZ65529 ACV65529 AMR65529 AWN65529 BGJ65529 BQF65529 CAB65529 CJX65529 CTT65529 DDP65529 DNL65529 DXH65529 EHD65529 EQZ65529 FAV65529 FKR65529 FUN65529 GEJ65529 GOF65529 GYB65529 HHX65529 HRT65529 IBP65529 ILL65529 IVH65529 JFD65529 JOZ65529 JYV65529 KIR65529 KSN65529 LCJ65529 LMF65529 LWB65529 MFX65529 MPT65529 MZP65529 NJL65529 NTH65529 ODD65529 OMZ65529 OWV65529 PGR65529 PQN65529 QAJ65529 QKF65529 QUB65529 RDX65529 RNT65529 RXP65529 SHL65529 SRH65529 TBD65529 TKZ65529 TUV65529 UER65529 UON65529 UYJ65529 VIF65529 VSB65529 WBX65529 WLT65529 WVP65529 E131065 JD131065 SZ131065 ACV131065 AMR131065 AWN131065 BGJ131065 BQF131065 CAB131065 CJX131065 CTT131065 DDP131065 DNL131065 DXH131065 EHD131065 EQZ131065 FAV131065 FKR131065 FUN131065 GEJ131065 GOF131065 GYB131065 HHX131065 HRT131065 IBP131065 ILL131065 IVH131065 JFD131065 JOZ131065 JYV131065 KIR131065 KSN131065 LCJ131065 LMF131065 LWB131065 MFX131065 MPT131065 MZP131065 NJL131065 NTH131065 ODD131065 OMZ131065 OWV131065 PGR131065 PQN131065 QAJ131065 QKF131065 QUB131065 RDX131065 RNT131065 RXP131065 SHL131065 SRH131065 TBD131065 TKZ131065 TUV131065 UER131065 UON131065 UYJ131065 VIF131065 VSB131065 WBX131065 WLT131065 WVP131065 E196601 JD196601 SZ196601 ACV196601 AMR196601 AWN196601 BGJ196601 BQF196601 CAB196601 CJX196601 CTT196601 DDP196601 DNL196601 DXH196601 EHD196601 EQZ196601 FAV196601 FKR196601 FUN196601 GEJ196601 GOF196601 GYB196601 HHX196601 HRT196601 IBP196601 ILL196601 IVH196601 JFD196601 JOZ196601 JYV196601 KIR196601 KSN196601 LCJ196601 LMF196601 LWB196601 MFX196601 MPT196601 MZP196601 NJL196601 NTH196601 ODD196601 OMZ196601 OWV196601 PGR196601 PQN196601 QAJ196601 QKF196601 QUB196601 RDX196601 RNT196601 RXP196601 SHL196601 SRH196601 TBD196601 TKZ196601 TUV196601 UER196601 UON196601 UYJ196601 VIF196601 VSB196601 WBX196601 WLT196601 WVP196601 E262137 JD262137 SZ262137 ACV262137 AMR262137 AWN262137 BGJ262137 BQF262137 CAB262137 CJX262137 CTT262137 DDP262137 DNL262137 DXH262137 EHD262137 EQZ262137 FAV262137 FKR262137 FUN262137 GEJ262137 GOF262137 GYB262137 HHX262137 HRT262137 IBP262137 ILL262137 IVH262137 JFD262137 JOZ262137 JYV262137 KIR262137 KSN262137 LCJ262137 LMF262137 LWB262137 MFX262137 MPT262137 MZP262137 NJL262137 NTH262137 ODD262137 OMZ262137 OWV262137 PGR262137 PQN262137 QAJ262137 QKF262137 QUB262137 RDX262137 RNT262137 RXP262137 SHL262137 SRH262137 TBD262137 TKZ262137 TUV262137 UER262137 UON262137 UYJ262137 VIF262137 VSB262137 WBX262137 WLT262137 WVP262137 E327673 JD327673 SZ327673 ACV327673 AMR327673 AWN327673 BGJ327673 BQF327673 CAB327673 CJX327673 CTT327673 DDP327673 DNL327673 DXH327673 EHD327673 EQZ327673 FAV327673 FKR327673 FUN327673 GEJ327673 GOF327673 GYB327673 HHX327673 HRT327673 IBP327673 ILL327673 IVH327673 JFD327673 JOZ327673 JYV327673 KIR327673 KSN327673 LCJ327673 LMF327673 LWB327673 MFX327673 MPT327673 MZP327673 NJL327673 NTH327673 ODD327673 OMZ327673 OWV327673 PGR327673 PQN327673 QAJ327673 QKF327673 QUB327673 RDX327673 RNT327673 RXP327673 SHL327673 SRH327673 TBD327673 TKZ327673 TUV327673 UER327673 UON327673 UYJ327673 VIF327673 VSB327673 WBX327673 WLT327673 WVP327673 E393209 JD393209 SZ393209 ACV393209 AMR393209 AWN393209 BGJ393209 BQF393209 CAB393209 CJX393209 CTT393209 DDP393209 DNL393209 DXH393209 EHD393209 EQZ393209 FAV393209 FKR393209 FUN393209 GEJ393209 GOF393209 GYB393209 HHX393209 HRT393209 IBP393209 ILL393209 IVH393209 JFD393209 JOZ393209 JYV393209 KIR393209 KSN393209 LCJ393209 LMF393209 LWB393209 MFX393209 MPT393209 MZP393209 NJL393209 NTH393209 ODD393209 OMZ393209 OWV393209 PGR393209 PQN393209 QAJ393209 QKF393209 QUB393209 RDX393209 RNT393209 RXP393209 SHL393209 SRH393209 TBD393209 TKZ393209 TUV393209 UER393209 UON393209 UYJ393209 VIF393209 VSB393209 WBX393209 WLT393209 WVP393209 E458745 JD458745 SZ458745 ACV458745 AMR458745 AWN458745 BGJ458745 BQF458745 CAB458745 CJX458745 CTT458745 DDP458745 DNL458745 DXH458745 EHD458745 EQZ458745 FAV458745 FKR458745 FUN458745 GEJ458745 GOF458745 GYB458745 HHX458745 HRT458745 IBP458745 ILL458745 IVH458745 JFD458745 JOZ458745 JYV458745 KIR458745 KSN458745 LCJ458745 LMF458745 LWB458745 MFX458745 MPT458745 MZP458745 NJL458745 NTH458745 ODD458745 OMZ458745 OWV458745 PGR458745 PQN458745 QAJ458745 QKF458745 QUB458745 RDX458745 RNT458745 RXP458745 SHL458745 SRH458745 TBD458745 TKZ458745 TUV458745 UER458745 UON458745 UYJ458745 VIF458745 VSB458745 WBX458745 WLT458745 WVP458745 E524281 JD524281 SZ524281 ACV524281 AMR524281 AWN524281 BGJ524281 BQF524281 CAB524281 CJX524281 CTT524281 DDP524281 DNL524281 DXH524281 EHD524281 EQZ524281 FAV524281 FKR524281 FUN524281 GEJ524281 GOF524281 GYB524281 HHX524281 HRT524281 IBP524281 ILL524281 IVH524281 JFD524281 JOZ524281 JYV524281 KIR524281 KSN524281 LCJ524281 LMF524281 LWB524281 MFX524281 MPT524281 MZP524281 NJL524281 NTH524281 ODD524281 OMZ524281 OWV524281 PGR524281 PQN524281 QAJ524281 QKF524281 QUB524281 RDX524281 RNT524281 RXP524281 SHL524281 SRH524281 TBD524281 TKZ524281 TUV524281 UER524281 UON524281 UYJ524281 VIF524281 VSB524281 WBX524281 WLT524281 WVP524281 E589817 JD589817 SZ589817 ACV589817 AMR589817 AWN589817 BGJ589817 BQF589817 CAB589817 CJX589817 CTT589817 DDP589817 DNL589817 DXH589817 EHD589817 EQZ589817 FAV589817 FKR589817 FUN589817 GEJ589817 GOF589817 GYB589817 HHX589817 HRT589817 IBP589817 ILL589817 IVH589817 JFD589817 JOZ589817 JYV589817 KIR589817 KSN589817 LCJ589817 LMF589817 LWB589817 MFX589817 MPT589817 MZP589817 NJL589817 NTH589817 ODD589817 OMZ589817 OWV589817 PGR589817 PQN589817 QAJ589817 QKF589817 QUB589817 RDX589817 RNT589817 RXP589817 SHL589817 SRH589817 TBD589817 TKZ589817 TUV589817 UER589817 UON589817 UYJ589817 VIF589817 VSB589817 WBX589817 WLT589817 WVP589817 E655353 JD655353 SZ655353 ACV655353 AMR655353 AWN655353 BGJ655353 BQF655353 CAB655353 CJX655353 CTT655353 DDP655353 DNL655353 DXH655353 EHD655353 EQZ655353 FAV655353 FKR655353 FUN655353 GEJ655353 GOF655353 GYB655353 HHX655353 HRT655353 IBP655353 ILL655353 IVH655353 JFD655353 JOZ655353 JYV655353 KIR655353 KSN655353 LCJ655353 LMF655353 LWB655353 MFX655353 MPT655353 MZP655353 NJL655353 NTH655353 ODD655353 OMZ655353 OWV655353 PGR655353 PQN655353 QAJ655353 QKF655353 QUB655353 RDX655353 RNT655353 RXP655353 SHL655353 SRH655353 TBD655353 TKZ655353 TUV655353 UER655353 UON655353 UYJ655353 VIF655353 VSB655353 WBX655353 WLT655353 WVP655353 E720889 JD720889 SZ720889 ACV720889 AMR720889 AWN720889 BGJ720889 BQF720889 CAB720889 CJX720889 CTT720889 DDP720889 DNL720889 DXH720889 EHD720889 EQZ720889 FAV720889 FKR720889 FUN720889 GEJ720889 GOF720889 GYB720889 HHX720889 HRT720889 IBP720889 ILL720889 IVH720889 JFD720889 JOZ720889 JYV720889 KIR720889 KSN720889 LCJ720889 LMF720889 LWB720889 MFX720889 MPT720889 MZP720889 NJL720889 NTH720889 ODD720889 OMZ720889 OWV720889 PGR720889 PQN720889 QAJ720889 QKF720889 QUB720889 RDX720889 RNT720889 RXP720889 SHL720889 SRH720889 TBD720889 TKZ720889 TUV720889 UER720889 UON720889 UYJ720889 VIF720889 VSB720889 WBX720889 WLT720889 WVP720889 E786425 JD786425 SZ786425 ACV786425 AMR786425 AWN786425 BGJ786425 BQF786425 CAB786425 CJX786425 CTT786425 DDP786425 DNL786425 DXH786425 EHD786425 EQZ786425 FAV786425 FKR786425 FUN786425 GEJ786425 GOF786425 GYB786425 HHX786425 HRT786425 IBP786425 ILL786425 IVH786425 JFD786425 JOZ786425 JYV786425 KIR786425 KSN786425 LCJ786425 LMF786425 LWB786425 MFX786425 MPT786425 MZP786425 NJL786425 NTH786425 ODD786425 OMZ786425 OWV786425 PGR786425 PQN786425 QAJ786425 QKF786425 QUB786425 RDX786425 RNT786425 RXP786425 SHL786425 SRH786425 TBD786425 TKZ786425 TUV786425 UER786425 UON786425 UYJ786425 VIF786425 VSB786425 WBX786425 WLT786425 WVP786425 E851961 JD851961 SZ851961 ACV851961 AMR851961 AWN851961 BGJ851961 BQF851961 CAB851961 CJX851961 CTT851961 DDP851961 DNL851961 DXH851961 EHD851961 EQZ851961 FAV851961 FKR851961 FUN851961 GEJ851961 GOF851961 GYB851961 HHX851961 HRT851961 IBP851961 ILL851961 IVH851961 JFD851961 JOZ851961 JYV851961 KIR851961 KSN851961 LCJ851961 LMF851961 LWB851961 MFX851961 MPT851961 MZP851961 NJL851961 NTH851961 ODD851961 OMZ851961 OWV851961 PGR851961 PQN851961 QAJ851961 QKF851961 QUB851961 RDX851961 RNT851961 RXP851961 SHL851961 SRH851961 TBD851961 TKZ851961 TUV851961 UER851961 UON851961 UYJ851961 VIF851961 VSB851961 WBX851961 WLT851961 WVP851961 E917497 JD917497 SZ917497 ACV917497 AMR917497 AWN917497 BGJ917497 BQF917497 CAB917497 CJX917497 CTT917497 DDP917497 DNL917497 DXH917497 EHD917497 EQZ917497 FAV917497 FKR917497 FUN917497 GEJ917497 GOF917497 GYB917497 HHX917497 HRT917497 IBP917497 ILL917497 IVH917497 JFD917497 JOZ917497 JYV917497 KIR917497 KSN917497 LCJ917497 LMF917497 LWB917497 MFX917497 MPT917497 MZP917497 NJL917497 NTH917497 ODD917497 OMZ917497 OWV917497 PGR917497 PQN917497 QAJ917497 QKF917497 QUB917497 RDX917497 RNT917497 RXP917497 SHL917497 SRH917497 TBD917497 TKZ917497 TUV917497 UER917497 UON917497 UYJ917497 VIF917497 VSB917497 WBX917497 WLT917497 WVP917497 E983033 JD983033 SZ983033 ACV983033 AMR983033 AWN983033 BGJ983033 BQF983033 CAB983033 CJX983033 CTT983033 DDP983033 DNL983033 DXH983033 EHD983033 EQZ983033 FAV983033 FKR983033 FUN983033 GEJ983033 GOF983033 GYB983033 HHX983033 HRT983033 IBP983033 ILL983033 IVH983033 JFD983033 JOZ983033 JYV983033 KIR983033 KSN983033 LCJ983033 LMF983033 LWB983033 MFX983033 MPT983033 MZP983033 NJL983033 NTH983033 ODD983033 OMZ983033 OWV983033 PGR983033 PQN983033 QAJ983033 QKF983033 QUB983033 RDX983033 RNT983033 RXP983033 SHL983033 SRH983033 TBD983033 TKZ983033 TUV983033 UER983033 UON983033 UYJ983033 VIF983033 VSB983033 WBX983033 WLT983033 WVP983033" xr:uid="{2A554FA1-A2C9-455B-8EC4-8A99C7270918}">
      <formula1>0</formula1>
      <formula2>1</formula2>
    </dataValidation>
    <dataValidation type="decimal" allowBlank="1" showInputMessage="1" showErrorMessage="1" errorTitle="Alpha" error="Alpha must be between 0 and 1." sqref="E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E65528 JD65528 SZ65528 ACV65528 AMR65528 AWN65528 BGJ65528 BQF65528 CAB65528 CJX65528 CTT65528 DDP65528 DNL65528 DXH65528 EHD65528 EQZ65528 FAV65528 FKR65528 FUN65528 GEJ65528 GOF65528 GYB65528 HHX65528 HRT65528 IBP65528 ILL65528 IVH65528 JFD65528 JOZ65528 JYV65528 KIR65528 KSN65528 LCJ65528 LMF65528 LWB65528 MFX65528 MPT65528 MZP65528 NJL65528 NTH65528 ODD65528 OMZ65528 OWV65528 PGR65528 PQN65528 QAJ65528 QKF65528 QUB65528 RDX65528 RNT65528 RXP65528 SHL65528 SRH65528 TBD65528 TKZ65528 TUV65528 UER65528 UON65528 UYJ65528 VIF65528 VSB65528 WBX65528 WLT65528 WVP65528 E131064 JD131064 SZ131064 ACV131064 AMR131064 AWN131064 BGJ131064 BQF131064 CAB131064 CJX131064 CTT131064 DDP131064 DNL131064 DXH131064 EHD131064 EQZ131064 FAV131064 FKR131064 FUN131064 GEJ131064 GOF131064 GYB131064 HHX131064 HRT131064 IBP131064 ILL131064 IVH131064 JFD131064 JOZ131064 JYV131064 KIR131064 KSN131064 LCJ131064 LMF131064 LWB131064 MFX131064 MPT131064 MZP131064 NJL131064 NTH131064 ODD131064 OMZ131064 OWV131064 PGR131064 PQN131064 QAJ131064 QKF131064 QUB131064 RDX131064 RNT131064 RXP131064 SHL131064 SRH131064 TBD131064 TKZ131064 TUV131064 UER131064 UON131064 UYJ131064 VIF131064 VSB131064 WBX131064 WLT131064 WVP131064 E196600 JD196600 SZ196600 ACV196600 AMR196600 AWN196600 BGJ196600 BQF196600 CAB196600 CJX196600 CTT196600 DDP196600 DNL196600 DXH196600 EHD196600 EQZ196600 FAV196600 FKR196600 FUN196600 GEJ196600 GOF196600 GYB196600 HHX196600 HRT196600 IBP196600 ILL196600 IVH196600 JFD196600 JOZ196600 JYV196600 KIR196600 KSN196600 LCJ196600 LMF196600 LWB196600 MFX196600 MPT196600 MZP196600 NJL196600 NTH196600 ODD196600 OMZ196600 OWV196600 PGR196600 PQN196600 QAJ196600 QKF196600 QUB196600 RDX196600 RNT196600 RXP196600 SHL196600 SRH196600 TBD196600 TKZ196600 TUV196600 UER196600 UON196600 UYJ196600 VIF196600 VSB196600 WBX196600 WLT196600 WVP196600 E262136 JD262136 SZ262136 ACV262136 AMR262136 AWN262136 BGJ262136 BQF262136 CAB262136 CJX262136 CTT262136 DDP262136 DNL262136 DXH262136 EHD262136 EQZ262136 FAV262136 FKR262136 FUN262136 GEJ262136 GOF262136 GYB262136 HHX262136 HRT262136 IBP262136 ILL262136 IVH262136 JFD262136 JOZ262136 JYV262136 KIR262136 KSN262136 LCJ262136 LMF262136 LWB262136 MFX262136 MPT262136 MZP262136 NJL262136 NTH262136 ODD262136 OMZ262136 OWV262136 PGR262136 PQN262136 QAJ262136 QKF262136 QUB262136 RDX262136 RNT262136 RXP262136 SHL262136 SRH262136 TBD262136 TKZ262136 TUV262136 UER262136 UON262136 UYJ262136 VIF262136 VSB262136 WBX262136 WLT262136 WVP262136 E327672 JD327672 SZ327672 ACV327672 AMR327672 AWN327672 BGJ327672 BQF327672 CAB327672 CJX327672 CTT327672 DDP327672 DNL327672 DXH327672 EHD327672 EQZ327672 FAV327672 FKR327672 FUN327672 GEJ327672 GOF327672 GYB327672 HHX327672 HRT327672 IBP327672 ILL327672 IVH327672 JFD327672 JOZ327672 JYV327672 KIR327672 KSN327672 LCJ327672 LMF327672 LWB327672 MFX327672 MPT327672 MZP327672 NJL327672 NTH327672 ODD327672 OMZ327672 OWV327672 PGR327672 PQN327672 QAJ327672 QKF327672 QUB327672 RDX327672 RNT327672 RXP327672 SHL327672 SRH327672 TBD327672 TKZ327672 TUV327672 UER327672 UON327672 UYJ327672 VIF327672 VSB327672 WBX327672 WLT327672 WVP327672 E393208 JD393208 SZ393208 ACV393208 AMR393208 AWN393208 BGJ393208 BQF393208 CAB393208 CJX393208 CTT393208 DDP393208 DNL393208 DXH393208 EHD393208 EQZ393208 FAV393208 FKR393208 FUN393208 GEJ393208 GOF393208 GYB393208 HHX393208 HRT393208 IBP393208 ILL393208 IVH393208 JFD393208 JOZ393208 JYV393208 KIR393208 KSN393208 LCJ393208 LMF393208 LWB393208 MFX393208 MPT393208 MZP393208 NJL393208 NTH393208 ODD393208 OMZ393208 OWV393208 PGR393208 PQN393208 QAJ393208 QKF393208 QUB393208 RDX393208 RNT393208 RXP393208 SHL393208 SRH393208 TBD393208 TKZ393208 TUV393208 UER393208 UON393208 UYJ393208 VIF393208 VSB393208 WBX393208 WLT393208 WVP393208 E458744 JD458744 SZ458744 ACV458744 AMR458744 AWN458744 BGJ458744 BQF458744 CAB458744 CJX458744 CTT458744 DDP458744 DNL458744 DXH458744 EHD458744 EQZ458744 FAV458744 FKR458744 FUN458744 GEJ458744 GOF458744 GYB458744 HHX458744 HRT458744 IBP458744 ILL458744 IVH458744 JFD458744 JOZ458744 JYV458744 KIR458744 KSN458744 LCJ458744 LMF458744 LWB458744 MFX458744 MPT458744 MZP458744 NJL458744 NTH458744 ODD458744 OMZ458744 OWV458744 PGR458744 PQN458744 QAJ458744 QKF458744 QUB458744 RDX458744 RNT458744 RXP458744 SHL458744 SRH458744 TBD458744 TKZ458744 TUV458744 UER458744 UON458744 UYJ458744 VIF458744 VSB458744 WBX458744 WLT458744 WVP458744 E524280 JD524280 SZ524280 ACV524280 AMR524280 AWN524280 BGJ524280 BQF524280 CAB524280 CJX524280 CTT524280 DDP524280 DNL524280 DXH524280 EHD524280 EQZ524280 FAV524280 FKR524280 FUN524280 GEJ524280 GOF524280 GYB524280 HHX524280 HRT524280 IBP524280 ILL524280 IVH524280 JFD524280 JOZ524280 JYV524280 KIR524280 KSN524280 LCJ524280 LMF524280 LWB524280 MFX524280 MPT524280 MZP524280 NJL524280 NTH524280 ODD524280 OMZ524280 OWV524280 PGR524280 PQN524280 QAJ524280 QKF524280 QUB524280 RDX524280 RNT524280 RXP524280 SHL524280 SRH524280 TBD524280 TKZ524280 TUV524280 UER524280 UON524280 UYJ524280 VIF524280 VSB524280 WBX524280 WLT524280 WVP524280 E589816 JD589816 SZ589816 ACV589816 AMR589816 AWN589816 BGJ589816 BQF589816 CAB589816 CJX589816 CTT589816 DDP589816 DNL589816 DXH589816 EHD589816 EQZ589816 FAV589816 FKR589816 FUN589816 GEJ589816 GOF589816 GYB589816 HHX589816 HRT589816 IBP589816 ILL589816 IVH589816 JFD589816 JOZ589816 JYV589816 KIR589816 KSN589816 LCJ589816 LMF589816 LWB589816 MFX589816 MPT589816 MZP589816 NJL589816 NTH589816 ODD589816 OMZ589816 OWV589816 PGR589816 PQN589816 QAJ589816 QKF589816 QUB589816 RDX589816 RNT589816 RXP589816 SHL589816 SRH589816 TBD589816 TKZ589816 TUV589816 UER589816 UON589816 UYJ589816 VIF589816 VSB589816 WBX589816 WLT589816 WVP589816 E655352 JD655352 SZ655352 ACV655352 AMR655352 AWN655352 BGJ655352 BQF655352 CAB655352 CJX655352 CTT655352 DDP655352 DNL655352 DXH655352 EHD655352 EQZ655352 FAV655352 FKR655352 FUN655352 GEJ655352 GOF655352 GYB655352 HHX655352 HRT655352 IBP655352 ILL655352 IVH655352 JFD655352 JOZ655352 JYV655352 KIR655352 KSN655352 LCJ655352 LMF655352 LWB655352 MFX655352 MPT655352 MZP655352 NJL655352 NTH655352 ODD655352 OMZ655352 OWV655352 PGR655352 PQN655352 QAJ655352 QKF655352 QUB655352 RDX655352 RNT655352 RXP655352 SHL655352 SRH655352 TBD655352 TKZ655352 TUV655352 UER655352 UON655352 UYJ655352 VIF655352 VSB655352 WBX655352 WLT655352 WVP655352 E720888 JD720888 SZ720888 ACV720888 AMR720888 AWN720888 BGJ720888 BQF720888 CAB720888 CJX720888 CTT720888 DDP720888 DNL720888 DXH720888 EHD720888 EQZ720888 FAV720888 FKR720888 FUN720888 GEJ720888 GOF720888 GYB720888 HHX720888 HRT720888 IBP720888 ILL720888 IVH720888 JFD720888 JOZ720888 JYV720888 KIR720888 KSN720888 LCJ720888 LMF720888 LWB720888 MFX720888 MPT720888 MZP720888 NJL720888 NTH720888 ODD720888 OMZ720888 OWV720888 PGR720888 PQN720888 QAJ720888 QKF720888 QUB720888 RDX720888 RNT720888 RXP720888 SHL720888 SRH720888 TBD720888 TKZ720888 TUV720888 UER720888 UON720888 UYJ720888 VIF720888 VSB720888 WBX720888 WLT720888 WVP720888 E786424 JD786424 SZ786424 ACV786424 AMR786424 AWN786424 BGJ786424 BQF786424 CAB786424 CJX786424 CTT786424 DDP786424 DNL786424 DXH786424 EHD786424 EQZ786424 FAV786424 FKR786424 FUN786424 GEJ786424 GOF786424 GYB786424 HHX786424 HRT786424 IBP786424 ILL786424 IVH786424 JFD786424 JOZ786424 JYV786424 KIR786424 KSN786424 LCJ786424 LMF786424 LWB786424 MFX786424 MPT786424 MZP786424 NJL786424 NTH786424 ODD786424 OMZ786424 OWV786424 PGR786424 PQN786424 QAJ786424 QKF786424 QUB786424 RDX786424 RNT786424 RXP786424 SHL786424 SRH786424 TBD786424 TKZ786424 TUV786424 UER786424 UON786424 UYJ786424 VIF786424 VSB786424 WBX786424 WLT786424 WVP786424 E851960 JD851960 SZ851960 ACV851960 AMR851960 AWN851960 BGJ851960 BQF851960 CAB851960 CJX851960 CTT851960 DDP851960 DNL851960 DXH851960 EHD851960 EQZ851960 FAV851960 FKR851960 FUN851960 GEJ851960 GOF851960 GYB851960 HHX851960 HRT851960 IBP851960 ILL851960 IVH851960 JFD851960 JOZ851960 JYV851960 KIR851960 KSN851960 LCJ851960 LMF851960 LWB851960 MFX851960 MPT851960 MZP851960 NJL851960 NTH851960 ODD851960 OMZ851960 OWV851960 PGR851960 PQN851960 QAJ851960 QKF851960 QUB851960 RDX851960 RNT851960 RXP851960 SHL851960 SRH851960 TBD851960 TKZ851960 TUV851960 UER851960 UON851960 UYJ851960 VIF851960 VSB851960 WBX851960 WLT851960 WVP851960 E917496 JD917496 SZ917496 ACV917496 AMR917496 AWN917496 BGJ917496 BQF917496 CAB917496 CJX917496 CTT917496 DDP917496 DNL917496 DXH917496 EHD917496 EQZ917496 FAV917496 FKR917496 FUN917496 GEJ917496 GOF917496 GYB917496 HHX917496 HRT917496 IBP917496 ILL917496 IVH917496 JFD917496 JOZ917496 JYV917496 KIR917496 KSN917496 LCJ917496 LMF917496 LWB917496 MFX917496 MPT917496 MZP917496 NJL917496 NTH917496 ODD917496 OMZ917496 OWV917496 PGR917496 PQN917496 QAJ917496 QKF917496 QUB917496 RDX917496 RNT917496 RXP917496 SHL917496 SRH917496 TBD917496 TKZ917496 TUV917496 UER917496 UON917496 UYJ917496 VIF917496 VSB917496 WBX917496 WLT917496 WVP917496 E983032 JD983032 SZ983032 ACV983032 AMR983032 AWN983032 BGJ983032 BQF983032 CAB983032 CJX983032 CTT983032 DDP983032 DNL983032 DXH983032 EHD983032 EQZ983032 FAV983032 FKR983032 FUN983032 GEJ983032 GOF983032 GYB983032 HHX983032 HRT983032 IBP983032 ILL983032 IVH983032 JFD983032 JOZ983032 JYV983032 KIR983032 KSN983032 LCJ983032 LMF983032 LWB983032 MFX983032 MPT983032 MZP983032 NJL983032 NTH983032 ODD983032 OMZ983032 OWV983032 PGR983032 PQN983032 QAJ983032 QKF983032 QUB983032 RDX983032 RNT983032 RXP983032 SHL983032 SRH983032 TBD983032 TKZ983032 TUV983032 UER983032 UON983032 UYJ983032 VIF983032 VSB983032 WBX983032 WLT983032 WVP983032" xr:uid="{CA469D69-8D4E-4C9A-8A9E-F3CF32A5A746}">
      <formula1>0</formula1>
      <formula2>1</formula2>
    </dataValidation>
  </dataValidations>
  <pageMargins left="0.7" right="0.7" top="0.75" bottom="0.75" header="0.3" footer="0.3"/>
  <pageSetup orientation="portrait" r:id="rId1"/>
  <ignoredErrors>
    <ignoredError sqref="H13:H22" formulaRange="1"/>
  </ignoredErrors>
  <drawing r:id="rId2"/>
  <legacyDrawing r:id="rId3"/>
  <oleObjects>
    <mc:AlternateContent xmlns:mc="http://schemas.openxmlformats.org/markup-compatibility/2006">
      <mc:Choice Requires="x14">
        <oleObject progId="Equation.DSMT4" shapeId="5121" r:id="rId4">
          <objectPr defaultSize="0" autoPict="0" r:id="rId5">
            <anchor moveWithCells="1">
              <from>
                <xdr:col>12</xdr:col>
                <xdr:colOff>361950</xdr:colOff>
                <xdr:row>28</xdr:row>
                <xdr:rowOff>101600</xdr:rowOff>
              </from>
              <to>
                <xdr:col>14</xdr:col>
                <xdr:colOff>393700</xdr:colOff>
                <xdr:row>31</xdr:row>
                <xdr:rowOff>57150</xdr:rowOff>
              </to>
            </anchor>
          </objectPr>
        </oleObject>
      </mc:Choice>
      <mc:Fallback>
        <oleObject progId="Equation.DSMT4" shapeId="5121" r:id="rId4"/>
      </mc:Fallback>
    </mc:AlternateContent>
    <mc:AlternateContent xmlns:mc="http://schemas.openxmlformats.org/markup-compatibility/2006">
      <mc:Choice Requires="x14">
        <oleObject progId="Equation.DSMT4" shapeId="5122" r:id="rId6">
          <objectPr defaultSize="0" autoPict="0" r:id="rId7">
            <anchor moveWithCells="1">
              <from>
                <xdr:col>19</xdr:col>
                <xdr:colOff>19050</xdr:colOff>
                <xdr:row>28</xdr:row>
                <xdr:rowOff>63500</xdr:rowOff>
              </from>
              <to>
                <xdr:col>20</xdr:col>
                <xdr:colOff>361950</xdr:colOff>
                <xdr:row>30</xdr:row>
                <xdr:rowOff>82550</xdr:rowOff>
              </to>
            </anchor>
          </objectPr>
        </oleObject>
      </mc:Choice>
      <mc:Fallback>
        <oleObject progId="Equation.DSMT4" shapeId="5122" r:id="rId6"/>
      </mc:Fallback>
    </mc:AlternateContent>
    <mc:AlternateContent xmlns:mc="http://schemas.openxmlformats.org/markup-compatibility/2006">
      <mc:Choice Requires="x14">
        <oleObject progId="Equation.DSMT4" shapeId="5123" r:id="rId8">
          <objectPr defaultSize="0" autoPict="0" r:id="rId9">
            <anchor moveWithCells="1">
              <from>
                <xdr:col>18</xdr:col>
                <xdr:colOff>584200</xdr:colOff>
                <xdr:row>25</xdr:row>
                <xdr:rowOff>38100</xdr:rowOff>
              </from>
              <to>
                <xdr:col>20</xdr:col>
                <xdr:colOff>342900</xdr:colOff>
                <xdr:row>27</xdr:row>
                <xdr:rowOff>114300</xdr:rowOff>
              </to>
            </anchor>
          </objectPr>
        </oleObject>
      </mc:Choice>
      <mc:Fallback>
        <oleObject progId="Equation.DSMT4" shapeId="5123" r:id="rId8"/>
      </mc:Fallback>
    </mc:AlternateContent>
    <mc:AlternateContent xmlns:mc="http://schemas.openxmlformats.org/markup-compatibility/2006">
      <mc:Choice Requires="x14">
        <oleObject progId="Equation.DSMT4" shapeId="5124" r:id="rId10">
          <objectPr defaultSize="0" autoPict="0" r:id="rId11">
            <anchor moveWithCells="1">
              <from>
                <xdr:col>12</xdr:col>
                <xdr:colOff>317500</xdr:colOff>
                <xdr:row>24</xdr:row>
                <xdr:rowOff>190500</xdr:rowOff>
              </from>
              <to>
                <xdr:col>14</xdr:col>
                <xdr:colOff>215900</xdr:colOff>
                <xdr:row>27</xdr:row>
                <xdr:rowOff>88900</xdr:rowOff>
              </to>
            </anchor>
          </objectPr>
        </oleObject>
      </mc:Choice>
      <mc:Fallback>
        <oleObject progId="Equation.DSMT4" shapeId="5124" r:id="rId10"/>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45616-E627-43C3-90AB-04A8A888349B}">
  <dimension ref="B1:U51"/>
  <sheetViews>
    <sheetView topLeftCell="A5" zoomScale="80" zoomScaleNormal="80" workbookViewId="0">
      <selection activeCell="J11" sqref="J11"/>
    </sheetView>
  </sheetViews>
  <sheetFormatPr defaultRowHeight="14" x14ac:dyDescent="0.3"/>
  <cols>
    <col min="1" max="1" width="3.1796875" style="3" customWidth="1"/>
    <col min="2" max="2" width="15.1796875" style="3" customWidth="1"/>
    <col min="3" max="3" width="16.1796875" style="3" bestFit="1" customWidth="1"/>
    <col min="4" max="4" width="15.81640625" style="3" customWidth="1"/>
    <col min="5" max="6" width="16.54296875" style="3" customWidth="1"/>
    <col min="7" max="7" width="9.7265625" style="3" customWidth="1"/>
    <col min="8" max="8" width="13.81640625" style="3" customWidth="1"/>
    <col min="9" max="9" width="18.81640625" style="3" customWidth="1"/>
    <col min="10" max="10" width="6.26953125" style="3" customWidth="1"/>
    <col min="11" max="258" width="8.7265625" style="3"/>
    <col min="259" max="259" width="11.26953125" style="3" customWidth="1"/>
    <col min="260" max="260" width="10.26953125" style="3" customWidth="1"/>
    <col min="261" max="514" width="8.7265625" style="3"/>
    <col min="515" max="515" width="11.26953125" style="3" customWidth="1"/>
    <col min="516" max="516" width="10.26953125" style="3" customWidth="1"/>
    <col min="517" max="770" width="8.7265625" style="3"/>
    <col min="771" max="771" width="11.26953125" style="3" customWidth="1"/>
    <col min="772" max="772" width="10.26953125" style="3" customWidth="1"/>
    <col min="773" max="1026" width="8.7265625" style="3"/>
    <col min="1027" max="1027" width="11.26953125" style="3" customWidth="1"/>
    <col min="1028" max="1028" width="10.26953125" style="3" customWidth="1"/>
    <col min="1029" max="1282" width="8.7265625" style="3"/>
    <col min="1283" max="1283" width="11.26953125" style="3" customWidth="1"/>
    <col min="1284" max="1284" width="10.26953125" style="3" customWidth="1"/>
    <col min="1285" max="1538" width="8.7265625" style="3"/>
    <col min="1539" max="1539" width="11.26953125" style="3" customWidth="1"/>
    <col min="1540" max="1540" width="10.26953125" style="3" customWidth="1"/>
    <col min="1541" max="1794" width="8.7265625" style="3"/>
    <col min="1795" max="1795" width="11.26953125" style="3" customWidth="1"/>
    <col min="1796" max="1796" width="10.26953125" style="3" customWidth="1"/>
    <col min="1797" max="2050" width="8.7265625" style="3"/>
    <col min="2051" max="2051" width="11.26953125" style="3" customWidth="1"/>
    <col min="2052" max="2052" width="10.26953125" style="3" customWidth="1"/>
    <col min="2053" max="2306" width="8.7265625" style="3"/>
    <col min="2307" max="2307" width="11.26953125" style="3" customWidth="1"/>
    <col min="2308" max="2308" width="10.26953125" style="3" customWidth="1"/>
    <col min="2309" max="2562" width="8.7265625" style="3"/>
    <col min="2563" max="2563" width="11.26953125" style="3" customWidth="1"/>
    <col min="2564" max="2564" width="10.26953125" style="3" customWidth="1"/>
    <col min="2565" max="2818" width="8.7265625" style="3"/>
    <col min="2819" max="2819" width="11.26953125" style="3" customWidth="1"/>
    <col min="2820" max="2820" width="10.26953125" style="3" customWidth="1"/>
    <col min="2821" max="3074" width="8.7265625" style="3"/>
    <col min="3075" max="3075" width="11.26953125" style="3" customWidth="1"/>
    <col min="3076" max="3076" width="10.26953125" style="3" customWidth="1"/>
    <col min="3077" max="3330" width="8.7265625" style="3"/>
    <col min="3331" max="3331" width="11.26953125" style="3" customWidth="1"/>
    <col min="3332" max="3332" width="10.26953125" style="3" customWidth="1"/>
    <col min="3333" max="3586" width="8.7265625" style="3"/>
    <col min="3587" max="3587" width="11.26953125" style="3" customWidth="1"/>
    <col min="3588" max="3588" width="10.26953125" style="3" customWidth="1"/>
    <col min="3589" max="3842" width="8.7265625" style="3"/>
    <col min="3843" max="3843" width="11.26953125" style="3" customWidth="1"/>
    <col min="3844" max="3844" width="10.26953125" style="3" customWidth="1"/>
    <col min="3845" max="4098" width="8.7265625" style="3"/>
    <col min="4099" max="4099" width="11.26953125" style="3" customWidth="1"/>
    <col min="4100" max="4100" width="10.26953125" style="3" customWidth="1"/>
    <col min="4101" max="4354" width="8.7265625" style="3"/>
    <col min="4355" max="4355" width="11.26953125" style="3" customWidth="1"/>
    <col min="4356" max="4356" width="10.26953125" style="3" customWidth="1"/>
    <col min="4357" max="4610" width="8.7265625" style="3"/>
    <col min="4611" max="4611" width="11.26953125" style="3" customWidth="1"/>
    <col min="4612" max="4612" width="10.26953125" style="3" customWidth="1"/>
    <col min="4613" max="4866" width="8.7265625" style="3"/>
    <col min="4867" max="4867" width="11.26953125" style="3" customWidth="1"/>
    <col min="4868" max="4868" width="10.26953125" style="3" customWidth="1"/>
    <col min="4869" max="5122" width="8.7265625" style="3"/>
    <col min="5123" max="5123" width="11.26953125" style="3" customWidth="1"/>
    <col min="5124" max="5124" width="10.26953125" style="3" customWidth="1"/>
    <col min="5125" max="5378" width="8.7265625" style="3"/>
    <col min="5379" max="5379" width="11.26953125" style="3" customWidth="1"/>
    <col min="5380" max="5380" width="10.26953125" style="3" customWidth="1"/>
    <col min="5381" max="5634" width="8.7265625" style="3"/>
    <col min="5635" max="5635" width="11.26953125" style="3" customWidth="1"/>
    <col min="5636" max="5636" width="10.26953125" style="3" customWidth="1"/>
    <col min="5637" max="5890" width="8.7265625" style="3"/>
    <col min="5891" max="5891" width="11.26953125" style="3" customWidth="1"/>
    <col min="5892" max="5892" width="10.26953125" style="3" customWidth="1"/>
    <col min="5893" max="6146" width="8.7265625" style="3"/>
    <col min="6147" max="6147" width="11.26953125" style="3" customWidth="1"/>
    <col min="6148" max="6148" width="10.26953125" style="3" customWidth="1"/>
    <col min="6149" max="6402" width="8.7265625" style="3"/>
    <col min="6403" max="6403" width="11.26953125" style="3" customWidth="1"/>
    <col min="6404" max="6404" width="10.26953125" style="3" customWidth="1"/>
    <col min="6405" max="6658" width="8.7265625" style="3"/>
    <col min="6659" max="6659" width="11.26953125" style="3" customWidth="1"/>
    <col min="6660" max="6660" width="10.26953125" style="3" customWidth="1"/>
    <col min="6661" max="6914" width="8.7265625" style="3"/>
    <col min="6915" max="6915" width="11.26953125" style="3" customWidth="1"/>
    <col min="6916" max="6916" width="10.26953125" style="3" customWidth="1"/>
    <col min="6917" max="7170" width="8.7265625" style="3"/>
    <col min="7171" max="7171" width="11.26953125" style="3" customWidth="1"/>
    <col min="7172" max="7172" width="10.26953125" style="3" customWidth="1"/>
    <col min="7173" max="7426" width="8.7265625" style="3"/>
    <col min="7427" max="7427" width="11.26953125" style="3" customWidth="1"/>
    <col min="7428" max="7428" width="10.26953125" style="3" customWidth="1"/>
    <col min="7429" max="7682" width="8.7265625" style="3"/>
    <col min="7683" max="7683" width="11.26953125" style="3" customWidth="1"/>
    <col min="7684" max="7684" width="10.26953125" style="3" customWidth="1"/>
    <col min="7685" max="7938" width="8.7265625" style="3"/>
    <col min="7939" max="7939" width="11.26953125" style="3" customWidth="1"/>
    <col min="7940" max="7940" width="10.26953125" style="3" customWidth="1"/>
    <col min="7941" max="8194" width="8.7265625" style="3"/>
    <col min="8195" max="8195" width="11.26953125" style="3" customWidth="1"/>
    <col min="8196" max="8196" width="10.26953125" style="3" customWidth="1"/>
    <col min="8197" max="8450" width="8.7265625" style="3"/>
    <col min="8451" max="8451" width="11.26953125" style="3" customWidth="1"/>
    <col min="8452" max="8452" width="10.26953125" style="3" customWidth="1"/>
    <col min="8453" max="8706" width="8.7265625" style="3"/>
    <col min="8707" max="8707" width="11.26953125" style="3" customWidth="1"/>
    <col min="8708" max="8708" width="10.26953125" style="3" customWidth="1"/>
    <col min="8709" max="8962" width="8.7265625" style="3"/>
    <col min="8963" max="8963" width="11.26953125" style="3" customWidth="1"/>
    <col min="8964" max="8964" width="10.26953125" style="3" customWidth="1"/>
    <col min="8965" max="9218" width="8.7265625" style="3"/>
    <col min="9219" max="9219" width="11.26953125" style="3" customWidth="1"/>
    <col min="9220" max="9220" width="10.26953125" style="3" customWidth="1"/>
    <col min="9221" max="9474" width="8.7265625" style="3"/>
    <col min="9475" max="9475" width="11.26953125" style="3" customWidth="1"/>
    <col min="9476" max="9476" width="10.26953125" style="3" customWidth="1"/>
    <col min="9477" max="9730" width="8.7265625" style="3"/>
    <col min="9731" max="9731" width="11.26953125" style="3" customWidth="1"/>
    <col min="9732" max="9732" width="10.26953125" style="3" customWidth="1"/>
    <col min="9733" max="9986" width="8.7265625" style="3"/>
    <col min="9987" max="9987" width="11.26953125" style="3" customWidth="1"/>
    <col min="9988" max="9988" width="10.26953125" style="3" customWidth="1"/>
    <col min="9989" max="10242" width="8.7265625" style="3"/>
    <col min="10243" max="10243" width="11.26953125" style="3" customWidth="1"/>
    <col min="10244" max="10244" width="10.26953125" style="3" customWidth="1"/>
    <col min="10245" max="10498" width="8.7265625" style="3"/>
    <col min="10499" max="10499" width="11.26953125" style="3" customWidth="1"/>
    <col min="10500" max="10500" width="10.26953125" style="3" customWidth="1"/>
    <col min="10501" max="10754" width="8.7265625" style="3"/>
    <col min="10755" max="10755" width="11.26953125" style="3" customWidth="1"/>
    <col min="10756" max="10756" width="10.26953125" style="3" customWidth="1"/>
    <col min="10757" max="11010" width="8.7265625" style="3"/>
    <col min="11011" max="11011" width="11.26953125" style="3" customWidth="1"/>
    <col min="11012" max="11012" width="10.26953125" style="3" customWidth="1"/>
    <col min="11013" max="11266" width="8.7265625" style="3"/>
    <col min="11267" max="11267" width="11.26953125" style="3" customWidth="1"/>
    <col min="11268" max="11268" width="10.26953125" style="3" customWidth="1"/>
    <col min="11269" max="11522" width="8.7265625" style="3"/>
    <col min="11523" max="11523" width="11.26953125" style="3" customWidth="1"/>
    <col min="11524" max="11524" width="10.26953125" style="3" customWidth="1"/>
    <col min="11525" max="11778" width="8.7265625" style="3"/>
    <col min="11779" max="11779" width="11.26953125" style="3" customWidth="1"/>
    <col min="11780" max="11780" width="10.26953125" style="3" customWidth="1"/>
    <col min="11781" max="12034" width="8.7265625" style="3"/>
    <col min="12035" max="12035" width="11.26953125" style="3" customWidth="1"/>
    <col min="12036" max="12036" width="10.26953125" style="3" customWidth="1"/>
    <col min="12037" max="12290" width="8.7265625" style="3"/>
    <col min="12291" max="12291" width="11.26953125" style="3" customWidth="1"/>
    <col min="12292" max="12292" width="10.26953125" style="3" customWidth="1"/>
    <col min="12293" max="12546" width="8.7265625" style="3"/>
    <col min="12547" max="12547" width="11.26953125" style="3" customWidth="1"/>
    <col min="12548" max="12548" width="10.26953125" style="3" customWidth="1"/>
    <col min="12549" max="12802" width="8.7265625" style="3"/>
    <col min="12803" max="12803" width="11.26953125" style="3" customWidth="1"/>
    <col min="12804" max="12804" width="10.26953125" style="3" customWidth="1"/>
    <col min="12805" max="13058" width="8.7265625" style="3"/>
    <col min="13059" max="13059" width="11.26953125" style="3" customWidth="1"/>
    <col min="13060" max="13060" width="10.26953125" style="3" customWidth="1"/>
    <col min="13061" max="13314" width="8.7265625" style="3"/>
    <col min="13315" max="13315" width="11.26953125" style="3" customWidth="1"/>
    <col min="13316" max="13316" width="10.26953125" style="3" customWidth="1"/>
    <col min="13317" max="13570" width="8.7265625" style="3"/>
    <col min="13571" max="13571" width="11.26953125" style="3" customWidth="1"/>
    <col min="13572" max="13572" width="10.26953125" style="3" customWidth="1"/>
    <col min="13573" max="13826" width="8.7265625" style="3"/>
    <col min="13827" max="13827" width="11.26953125" style="3" customWidth="1"/>
    <col min="13828" max="13828" width="10.26953125" style="3" customWidth="1"/>
    <col min="13829" max="14082" width="8.7265625" style="3"/>
    <col min="14083" max="14083" width="11.26953125" style="3" customWidth="1"/>
    <col min="14084" max="14084" width="10.26953125" style="3" customWidth="1"/>
    <col min="14085" max="14338" width="8.7265625" style="3"/>
    <col min="14339" max="14339" width="11.26953125" style="3" customWidth="1"/>
    <col min="14340" max="14340" width="10.26953125" style="3" customWidth="1"/>
    <col min="14341" max="14594" width="8.7265625" style="3"/>
    <col min="14595" max="14595" width="11.26953125" style="3" customWidth="1"/>
    <col min="14596" max="14596" width="10.26953125" style="3" customWidth="1"/>
    <col min="14597" max="14850" width="8.7265625" style="3"/>
    <col min="14851" max="14851" width="11.26953125" style="3" customWidth="1"/>
    <col min="14852" max="14852" width="10.26953125" style="3" customWidth="1"/>
    <col min="14853" max="15106" width="8.7265625" style="3"/>
    <col min="15107" max="15107" width="11.26953125" style="3" customWidth="1"/>
    <col min="15108" max="15108" width="10.26953125" style="3" customWidth="1"/>
    <col min="15109" max="15362" width="8.7265625" style="3"/>
    <col min="15363" max="15363" width="11.26953125" style="3" customWidth="1"/>
    <col min="15364" max="15364" width="10.26953125" style="3" customWidth="1"/>
    <col min="15365" max="15618" width="8.7265625" style="3"/>
    <col min="15619" max="15619" width="11.26953125" style="3" customWidth="1"/>
    <col min="15620" max="15620" width="10.26953125" style="3" customWidth="1"/>
    <col min="15621" max="15874" width="8.7265625" style="3"/>
    <col min="15875" max="15875" width="11.26953125" style="3" customWidth="1"/>
    <col min="15876" max="15876" width="10.26953125" style="3" customWidth="1"/>
    <col min="15877" max="16130" width="8.7265625" style="3"/>
    <col min="16131" max="16131" width="11.26953125" style="3" customWidth="1"/>
    <col min="16132" max="16132" width="10.26953125" style="3" customWidth="1"/>
    <col min="16133" max="16384" width="8.7265625" style="3"/>
  </cols>
  <sheetData>
    <row r="1" spans="2:12" ht="22.5" x14ac:dyDescent="0.3">
      <c r="B1" s="1" t="s">
        <v>18</v>
      </c>
      <c r="C1" s="1"/>
      <c r="D1" s="1"/>
      <c r="E1" s="2"/>
      <c r="F1" s="2"/>
      <c r="H1" s="4"/>
    </row>
    <row r="2" spans="2:12" ht="14.5" x14ac:dyDescent="0.35">
      <c r="G2"/>
      <c r="H2" s="32">
        <f>D40</f>
        <v>2.8907123665705425</v>
      </c>
      <c r="I2"/>
      <c r="J2"/>
      <c r="K2"/>
      <c r="L2"/>
    </row>
    <row r="3" spans="2:12" ht="15" x14ac:dyDescent="0.35">
      <c r="B3" s="5" t="s">
        <v>2</v>
      </c>
      <c r="C3" s="4"/>
      <c r="G3"/>
      <c r="H3"/>
      <c r="I3"/>
      <c r="J3"/>
      <c r="K3"/>
      <c r="L3"/>
    </row>
    <row r="4" spans="2:12" x14ac:dyDescent="0.3">
      <c r="C4" s="49" t="s">
        <v>16</v>
      </c>
      <c r="D4" s="49"/>
      <c r="E4" s="7">
        <v>12</v>
      </c>
    </row>
    <row r="5" spans="2:12" x14ac:dyDescent="0.3">
      <c r="C5" s="49" t="s">
        <v>0</v>
      </c>
      <c r="D5" s="49"/>
      <c r="E5" s="8">
        <v>0.19034249525562943</v>
      </c>
    </row>
    <row r="6" spans="2:12" x14ac:dyDescent="0.3">
      <c r="C6" s="49" t="s">
        <v>19</v>
      </c>
      <c r="D6" s="49"/>
      <c r="E6" s="8">
        <v>0.20690850206527303</v>
      </c>
    </row>
    <row r="7" spans="2:12" x14ac:dyDescent="0.3">
      <c r="B7" s="9"/>
      <c r="D7" s="9"/>
      <c r="E7" s="9"/>
      <c r="F7" s="9"/>
      <c r="G7" s="9"/>
      <c r="H7" s="9"/>
    </row>
    <row r="8" spans="2:12" ht="15" customHeight="1" x14ac:dyDescent="0.3">
      <c r="B8" s="51" t="s">
        <v>4</v>
      </c>
      <c r="C8" s="51" t="s">
        <v>5</v>
      </c>
      <c r="D8" s="47" t="s">
        <v>20</v>
      </c>
      <c r="E8" s="47" t="s">
        <v>21</v>
      </c>
      <c r="F8" s="47" t="s">
        <v>6</v>
      </c>
      <c r="G8" s="51" t="s">
        <v>7</v>
      </c>
      <c r="H8" s="47" t="s">
        <v>8</v>
      </c>
      <c r="I8" s="47" t="s">
        <v>9</v>
      </c>
      <c r="J8" s="33"/>
    </row>
    <row r="9" spans="2:12" x14ac:dyDescent="0.3">
      <c r="B9" s="52"/>
      <c r="C9" s="52"/>
      <c r="D9" s="48"/>
      <c r="E9" s="48"/>
      <c r="F9" s="48"/>
      <c r="G9" s="52"/>
      <c r="H9" s="48"/>
      <c r="I9" s="48"/>
      <c r="J9" s="33"/>
    </row>
    <row r="10" spans="2:12" x14ac:dyDescent="0.3">
      <c r="B10" s="11">
        <v>1</v>
      </c>
      <c r="C10" s="12">
        <v>30</v>
      </c>
      <c r="D10" s="13">
        <v>29.408685089737233</v>
      </c>
      <c r="E10" s="13">
        <v>1.2993895720049964</v>
      </c>
      <c r="F10" s="14">
        <f>D10+E10</f>
        <v>30.708074661742231</v>
      </c>
      <c r="G10" s="34"/>
      <c r="H10" s="35"/>
      <c r="I10" s="36"/>
      <c r="J10" s="3">
        <f>ABS(G10/C10)</f>
        <v>0</v>
      </c>
    </row>
    <row r="11" spans="2:12" x14ac:dyDescent="0.3">
      <c r="B11" s="11">
        <v>2</v>
      </c>
      <c r="C11" s="15">
        <v>32</v>
      </c>
      <c r="D11" s="13">
        <f>$E$5*C10+(1-$E$5)*F10</f>
        <v>30.573297963798929</v>
      </c>
      <c r="E11" s="13">
        <f>$E$6*(D11-D10)+(1-$E$6)*E10</f>
        <v>1.2715031273202444</v>
      </c>
      <c r="F11" s="14">
        <f>D11+E11</f>
        <v>31.844801091119173</v>
      </c>
      <c r="G11" s="37">
        <f>C11-F11</f>
        <v>0.15519890888082699</v>
      </c>
      <c r="H11" s="13">
        <f>ABS(C11-F11)</f>
        <v>0.15519890888082699</v>
      </c>
      <c r="I11" s="13">
        <f>G11^2</f>
        <v>2.408670131779924E-2</v>
      </c>
      <c r="J11" s="38">
        <f t="shared" ref="J11:J33" si="0">ABS(G11/C11)</f>
        <v>4.8499659025258435E-3</v>
      </c>
    </row>
    <row r="12" spans="2:12" x14ac:dyDescent="0.3">
      <c r="B12" s="11">
        <v>3</v>
      </c>
      <c r="C12" s="15">
        <v>33</v>
      </c>
      <c r="D12" s="13">
        <f t="shared" ref="D12:D33" si="1">$E$5*C11+(1-$E$5)*F11</f>
        <v>31.874342038696501</v>
      </c>
      <c r="E12" s="13">
        <f>$E$6*(D12-D11)+(1-$E$6)*E11</f>
        <v>1.2776154005330578</v>
      </c>
      <c r="F12" s="14">
        <f>D12+E12</f>
        <v>33.151957439229555</v>
      </c>
      <c r="G12" s="37">
        <f>C12-F12</f>
        <v>-0.15195743922955529</v>
      </c>
      <c r="H12" s="13">
        <f>ABS(C12-F12)</f>
        <v>0.15195743922955529</v>
      </c>
      <c r="I12" s="13">
        <f>G12^2</f>
        <v>2.3091063337203989E-2</v>
      </c>
      <c r="J12" s="38">
        <f t="shared" si="0"/>
        <v>4.6047708857440998E-3</v>
      </c>
    </row>
    <row r="13" spans="2:12" x14ac:dyDescent="0.3">
      <c r="B13" s="11">
        <v>4</v>
      </c>
      <c r="C13" s="15">
        <v>36</v>
      </c>
      <c r="D13" s="13">
        <f t="shared" si="1"/>
        <v>33.123033481073946</v>
      </c>
      <c r="E13" s="13">
        <f t="shared" ref="E13:E33" si="2">$E$6*(D13-D12)+(1-$E$6)*E12</f>
        <v>1.2716307876772814</v>
      </c>
      <c r="F13" s="14">
        <f t="shared" ref="F13:F33" si="3">D13+E13</f>
        <v>34.394664268751228</v>
      </c>
      <c r="G13" s="37">
        <f>C13-F13</f>
        <v>1.6053357312487719</v>
      </c>
      <c r="H13" s="13">
        <f>ABS(C13-F13)</f>
        <v>1.6053357312487719</v>
      </c>
      <c r="I13" s="13">
        <f t="shared" ref="I13:I33" si="4">G13^2</f>
        <v>2.5771028100240292</v>
      </c>
      <c r="J13" s="38">
        <f t="shared" si="0"/>
        <v>4.4592659201354773E-2</v>
      </c>
    </row>
    <row r="14" spans="2:12" x14ac:dyDescent="0.3">
      <c r="B14" s="11">
        <v>5</v>
      </c>
      <c r="C14" s="15">
        <v>35</v>
      </c>
      <c r="D14" s="13">
        <f t="shared" si="1"/>
        <v>34.700227877560138</v>
      </c>
      <c r="E14" s="13">
        <f t="shared" si="2"/>
        <v>1.3348544962615922</v>
      </c>
      <c r="F14" s="14">
        <f t="shared" si="3"/>
        <v>36.03508237382173</v>
      </c>
      <c r="G14" s="37">
        <f t="shared" ref="G14:G33" si="5">C14-F14</f>
        <v>-1.0350823738217301</v>
      </c>
      <c r="H14" s="13">
        <f t="shared" ref="H14:H33" si="6">ABS(C14-F14)</f>
        <v>1.0350823738217301</v>
      </c>
      <c r="I14" s="13">
        <f t="shared" si="4"/>
        <v>1.0713955205964278</v>
      </c>
      <c r="J14" s="38">
        <f t="shared" si="0"/>
        <v>2.9573782109192287E-2</v>
      </c>
    </row>
    <row r="15" spans="2:12" x14ac:dyDescent="0.3">
      <c r="B15" s="11">
        <v>6</v>
      </c>
      <c r="C15" s="15">
        <v>35</v>
      </c>
      <c r="D15" s="13">
        <f t="shared" si="1"/>
        <v>35.838062211993382</v>
      </c>
      <c r="E15" s="13">
        <f t="shared" si="2"/>
        <v>1.2940893497010311</v>
      </c>
      <c r="F15" s="14">
        <f t="shared" si="3"/>
        <v>37.132151561694414</v>
      </c>
      <c r="G15" s="37">
        <f t="shared" si="5"/>
        <v>-2.132151561694414</v>
      </c>
      <c r="H15" s="13">
        <f t="shared" si="6"/>
        <v>2.132151561694414</v>
      </c>
      <c r="I15" s="13">
        <f t="shared" si="4"/>
        <v>4.5460702820359282</v>
      </c>
      <c r="J15" s="38">
        <f t="shared" si="0"/>
        <v>6.0918616048411832E-2</v>
      </c>
    </row>
    <row r="16" spans="2:12" x14ac:dyDescent="0.3">
      <c r="B16" s="11">
        <v>7</v>
      </c>
      <c r="C16" s="15">
        <v>38</v>
      </c>
      <c r="D16" s="13">
        <f t="shared" si="1"/>
        <v>36.726312513178314</v>
      </c>
      <c r="E16" s="13">
        <f t="shared" si="2"/>
        <v>1.2101178000929695</v>
      </c>
      <c r="F16" s="14">
        <f t="shared" si="3"/>
        <v>37.936430313271281</v>
      </c>
      <c r="G16" s="37">
        <f t="shared" si="5"/>
        <v>6.3569686728719432E-2</v>
      </c>
      <c r="H16" s="13">
        <f t="shared" si="6"/>
        <v>6.3569686728719432E-2</v>
      </c>
      <c r="I16" s="13">
        <f t="shared" si="4"/>
        <v>4.0411050707875274E-3</v>
      </c>
      <c r="J16" s="38">
        <f t="shared" si="0"/>
        <v>1.6728864928610377E-3</v>
      </c>
    </row>
    <row r="17" spans="2:10" x14ac:dyDescent="0.3">
      <c r="B17" s="11">
        <v>8</v>
      </c>
      <c r="C17" s="15">
        <v>44</v>
      </c>
      <c r="D17" s="13">
        <f t="shared" si="1"/>
        <v>37.94853032606585</v>
      </c>
      <c r="E17" s="13">
        <f t="shared" si="2"/>
        <v>1.2126213956152638</v>
      </c>
      <c r="F17" s="14">
        <f t="shared" si="3"/>
        <v>39.161151721681115</v>
      </c>
      <c r="G17" s="37">
        <f t="shared" si="5"/>
        <v>4.8388482783188849</v>
      </c>
      <c r="H17" s="13">
        <f t="shared" si="6"/>
        <v>4.8388482783188849</v>
      </c>
      <c r="I17" s="13">
        <f t="shared" si="4"/>
        <v>23.414452660589635</v>
      </c>
      <c r="J17" s="38">
        <f t="shared" si="0"/>
        <v>0.10997382450724738</v>
      </c>
    </row>
    <row r="18" spans="2:10" x14ac:dyDescent="0.3">
      <c r="B18" s="11">
        <v>9</v>
      </c>
      <c r="C18" s="15">
        <v>39</v>
      </c>
      <c r="D18" s="13">
        <f t="shared" si="1"/>
        <v>40.082190177139736</v>
      </c>
      <c r="E18" s="13">
        <f t="shared" si="2"/>
        <v>1.4031920827787201</v>
      </c>
      <c r="F18" s="14">
        <f t="shared" si="3"/>
        <v>41.48538225991846</v>
      </c>
      <c r="G18" s="37">
        <f t="shared" si="5"/>
        <v>-2.4853822599184596</v>
      </c>
      <c r="H18" s="13">
        <f t="shared" si="6"/>
        <v>2.4853822599184596</v>
      </c>
      <c r="I18" s="13">
        <f t="shared" si="4"/>
        <v>6.1771249779173898</v>
      </c>
      <c r="J18" s="38">
        <f t="shared" si="0"/>
        <v>6.3727750254319482E-2</v>
      </c>
    </row>
    <row r="19" spans="2:10" x14ac:dyDescent="0.3">
      <c r="B19" s="11">
        <v>10</v>
      </c>
      <c r="C19" s="15">
        <v>40</v>
      </c>
      <c r="D19" s="13">
        <f t="shared" si="1"/>
        <v>41.01230839890151</v>
      </c>
      <c r="E19" s="13">
        <f t="shared" si="2"/>
        <v>1.3053090788294686</v>
      </c>
      <c r="F19" s="14">
        <f t="shared" si="3"/>
        <v>42.317617477730977</v>
      </c>
      <c r="G19" s="37">
        <f t="shared" si="5"/>
        <v>-2.3176174777309768</v>
      </c>
      <c r="H19" s="13">
        <f t="shared" si="6"/>
        <v>2.3176174777309768</v>
      </c>
      <c r="I19" s="13">
        <f t="shared" si="4"/>
        <v>5.371350773084095</v>
      </c>
      <c r="J19" s="38">
        <f t="shared" si="0"/>
        <v>5.7940436943274422E-2</v>
      </c>
    </row>
    <row r="20" spans="2:10" x14ac:dyDescent="0.3">
      <c r="B20" s="11">
        <v>11</v>
      </c>
      <c r="C20" s="15">
        <v>41</v>
      </c>
      <c r="D20" s="13">
        <f t="shared" si="1"/>
        <v>41.876476383971607</v>
      </c>
      <c r="E20" s="13">
        <f t="shared" si="2"/>
        <v>1.2140332359202808</v>
      </c>
      <c r="F20" s="14">
        <f t="shared" si="3"/>
        <v>43.09050961989189</v>
      </c>
      <c r="G20" s="37">
        <f t="shared" si="5"/>
        <v>-2.0905096198918898</v>
      </c>
      <c r="H20" s="13">
        <f t="shared" si="6"/>
        <v>2.0905096198918898</v>
      </c>
      <c r="I20" s="13">
        <f t="shared" si="4"/>
        <v>4.3702304708605331</v>
      </c>
      <c r="J20" s="38">
        <f t="shared" si="0"/>
        <v>5.098803950955829E-2</v>
      </c>
    </row>
    <row r="21" spans="2:10" x14ac:dyDescent="0.3">
      <c r="B21" s="11">
        <v>12</v>
      </c>
      <c r="C21" s="15">
        <v>46</v>
      </c>
      <c r="D21" s="13">
        <f t="shared" si="1"/>
        <v>42.692596802485774</v>
      </c>
      <c r="E21" s="13">
        <f t="shared" si="2"/>
        <v>1.1317016909182094</v>
      </c>
      <c r="F21" s="14">
        <f t="shared" si="3"/>
        <v>43.824298493403987</v>
      </c>
      <c r="G21" s="37">
        <f t="shared" si="5"/>
        <v>2.1757015065960132</v>
      </c>
      <c r="H21" s="13">
        <f t="shared" si="6"/>
        <v>2.1757015065960132</v>
      </c>
      <c r="I21" s="13">
        <f t="shared" si="4"/>
        <v>4.7336770458041615</v>
      </c>
      <c r="J21" s="38">
        <f t="shared" si="0"/>
        <v>4.7297858839043763E-2</v>
      </c>
    </row>
    <row r="22" spans="2:10" x14ac:dyDescent="0.3">
      <c r="B22" s="11">
        <v>13</v>
      </c>
      <c r="C22" s="15">
        <v>47</v>
      </c>
      <c r="D22" s="13">
        <f t="shared" si="1"/>
        <v>44.238426947100905</v>
      </c>
      <c r="E22" s="13">
        <f t="shared" si="2"/>
        <v>1.2173883889352473</v>
      </c>
      <c r="F22" s="14">
        <f t="shared" si="3"/>
        <v>45.455815336036153</v>
      </c>
      <c r="G22" s="37">
        <f t="shared" si="5"/>
        <v>1.544184663963847</v>
      </c>
      <c r="H22" s="13">
        <f t="shared" si="6"/>
        <v>1.544184663963847</v>
      </c>
      <c r="I22" s="13">
        <f t="shared" si="4"/>
        <v>2.3845062764211393</v>
      </c>
      <c r="J22" s="38">
        <f t="shared" si="0"/>
        <v>3.2854992850294619E-2</v>
      </c>
    </row>
    <row r="23" spans="2:10" x14ac:dyDescent="0.3">
      <c r="B23" s="11">
        <v>14</v>
      </c>
      <c r="C23" s="15">
        <v>47</v>
      </c>
      <c r="D23" s="13">
        <f t="shared" si="1"/>
        <v>45.749739298110512</v>
      </c>
      <c r="E23" s="13">
        <f t="shared" si="2"/>
        <v>1.2782037556491432</v>
      </c>
      <c r="F23" s="14">
        <f t="shared" si="3"/>
        <v>47.027943053759657</v>
      </c>
      <c r="G23" s="37">
        <f t="shared" si="5"/>
        <v>-2.7943053759656777E-2</v>
      </c>
      <c r="H23" s="13">
        <f t="shared" si="6"/>
        <v>2.7943053759656777E-2</v>
      </c>
      <c r="I23" s="13">
        <f t="shared" si="4"/>
        <v>7.8081425341506878E-4</v>
      </c>
      <c r="J23" s="38">
        <f t="shared" si="0"/>
        <v>5.945330587161016E-4</v>
      </c>
    </row>
    <row r="24" spans="2:10" x14ac:dyDescent="0.3">
      <c r="B24" s="11">
        <v>15</v>
      </c>
      <c r="C24" s="15">
        <v>48</v>
      </c>
      <c r="D24" s="13">
        <f t="shared" si="1"/>
        <v>47.022624303181985</v>
      </c>
      <c r="E24" s="13">
        <f t="shared" si="2"/>
        <v>1.2771032609342585</v>
      </c>
      <c r="F24" s="14">
        <f t="shared" si="3"/>
        <v>48.299727564116246</v>
      </c>
      <c r="G24" s="37">
        <f t="shared" si="5"/>
        <v>-0.29972756411624601</v>
      </c>
      <c r="H24" s="13">
        <f t="shared" si="6"/>
        <v>0.29972756411624601</v>
      </c>
      <c r="I24" s="13">
        <f t="shared" si="4"/>
        <v>8.983661269105836E-2</v>
      </c>
      <c r="J24" s="38">
        <f t="shared" si="0"/>
        <v>6.2443242524217917E-3</v>
      </c>
    </row>
    <row r="25" spans="2:10" x14ac:dyDescent="0.3">
      <c r="B25" s="11">
        <v>16</v>
      </c>
      <c r="C25" s="15">
        <v>49</v>
      </c>
      <c r="D25" s="13">
        <f t="shared" si="1"/>
        <v>48.242676671665471</v>
      </c>
      <c r="E25" s="13">
        <f t="shared" si="2"/>
        <v>1.2652989462357822</v>
      </c>
      <c r="F25" s="14">
        <f t="shared" si="3"/>
        <v>49.507975617901252</v>
      </c>
      <c r="G25" s="37">
        <f t="shared" si="5"/>
        <v>-0.50797561790125201</v>
      </c>
      <c r="H25" s="13">
        <f t="shared" si="6"/>
        <v>0.50797561790125201</v>
      </c>
      <c r="I25" s="13">
        <f t="shared" si="4"/>
        <v>0.25803922838215876</v>
      </c>
      <c r="J25" s="38">
        <f t="shared" si="0"/>
        <v>1.0366849344923511E-2</v>
      </c>
    </row>
    <row r="26" spans="2:10" x14ac:dyDescent="0.3">
      <c r="B26" s="11">
        <v>17</v>
      </c>
      <c r="C26" s="15">
        <v>52</v>
      </c>
      <c r="D26" s="13">
        <f t="shared" si="1"/>
        <v>49.411286271260913</v>
      </c>
      <c r="E26" s="13">
        <f t="shared" si="2"/>
        <v>1.2452930983567596</v>
      </c>
      <c r="F26" s="14">
        <f t="shared" si="3"/>
        <v>50.656579369617674</v>
      </c>
      <c r="G26" s="37">
        <f t="shared" si="5"/>
        <v>1.343420630382326</v>
      </c>
      <c r="H26" s="13">
        <f t="shared" si="6"/>
        <v>1.343420630382326</v>
      </c>
      <c r="I26" s="13">
        <f t="shared" si="4"/>
        <v>1.8047789901368461</v>
      </c>
      <c r="J26" s="38">
        <f t="shared" si="0"/>
        <v>2.5835012122737037E-2</v>
      </c>
    </row>
    <row r="27" spans="2:10" x14ac:dyDescent="0.3">
      <c r="B27" s="11">
        <v>18</v>
      </c>
      <c r="C27" s="15">
        <v>53</v>
      </c>
      <c r="D27" s="13">
        <f t="shared" si="1"/>
        <v>50.912289404582538</v>
      </c>
      <c r="E27" s="13">
        <f t="shared" si="2"/>
        <v>1.2982016786543986</v>
      </c>
      <c r="F27" s="14">
        <f t="shared" si="3"/>
        <v>52.210491083236938</v>
      </c>
      <c r="G27" s="37">
        <f t="shared" si="5"/>
        <v>0.78950891676306156</v>
      </c>
      <c r="H27" s="13">
        <f t="shared" si="6"/>
        <v>0.78950891676306156</v>
      </c>
      <c r="I27" s="13">
        <f t="shared" si="4"/>
        <v>0.62332432964838291</v>
      </c>
      <c r="J27" s="38">
        <f t="shared" si="0"/>
        <v>1.4896394655906822E-2</v>
      </c>
    </row>
    <row r="28" spans="2:10" x14ac:dyDescent="0.3">
      <c r="B28" s="11">
        <v>19</v>
      </c>
      <c r="C28" s="15">
        <v>54</v>
      </c>
      <c r="D28" s="13">
        <f t="shared" si="1"/>
        <v>52.360768180480193</v>
      </c>
      <c r="E28" s="13">
        <f t="shared" si="2"/>
        <v>1.3292952877397184</v>
      </c>
      <c r="F28" s="14">
        <f t="shared" si="3"/>
        <v>53.690063468219911</v>
      </c>
      <c r="G28" s="37">
        <f t="shared" si="5"/>
        <v>0.30993653178008884</v>
      </c>
      <c r="H28" s="13">
        <f t="shared" si="6"/>
        <v>0.30993653178008884</v>
      </c>
      <c r="I28" s="13">
        <f t="shared" si="4"/>
        <v>9.6060653731870019E-2</v>
      </c>
      <c r="J28" s="38">
        <f t="shared" si="0"/>
        <v>5.7395654033349786E-3</v>
      </c>
    </row>
    <row r="29" spans="2:10" x14ac:dyDescent="0.3">
      <c r="B29" s="11">
        <v>20</v>
      </c>
      <c r="C29" s="15">
        <v>55</v>
      </c>
      <c r="D29" s="13">
        <f t="shared" si="1"/>
        <v>53.74905756104981</v>
      </c>
      <c r="E29" s="13">
        <f t="shared" si="2"/>
        <v>1.3415016671178526</v>
      </c>
      <c r="F29" s="14">
        <f t="shared" si="3"/>
        <v>55.090559228167663</v>
      </c>
      <c r="G29" s="37">
        <f t="shared" si="5"/>
        <v>-9.0559228167663264E-2</v>
      </c>
      <c r="H29" s="13">
        <f t="shared" si="6"/>
        <v>9.0559228167663264E-2</v>
      </c>
      <c r="I29" s="13">
        <f t="shared" si="4"/>
        <v>8.2009738063228959E-3</v>
      </c>
      <c r="J29" s="38">
        <f t="shared" si="0"/>
        <v>1.6465314212302411E-3</v>
      </c>
    </row>
    <row r="30" spans="2:10" x14ac:dyDescent="0.3">
      <c r="B30" s="11">
        <v>21</v>
      </c>
      <c r="C30" s="15">
        <v>57</v>
      </c>
      <c r="D30" s="13">
        <f t="shared" si="1"/>
        <v>55.073321958709805</v>
      </c>
      <c r="E30" s="13">
        <f t="shared" si="2"/>
        <v>1.3379351295146318</v>
      </c>
      <c r="F30" s="14">
        <f t="shared" si="3"/>
        <v>56.411257088224438</v>
      </c>
      <c r="G30" s="37">
        <f t="shared" si="5"/>
        <v>0.58874291177556159</v>
      </c>
      <c r="H30" s="13">
        <f t="shared" si="6"/>
        <v>0.58874291177556159</v>
      </c>
      <c r="I30" s="13">
        <f t="shared" si="4"/>
        <v>0.34661821616596672</v>
      </c>
      <c r="J30" s="38">
        <f t="shared" si="0"/>
        <v>1.0328823013606344E-2</v>
      </c>
    </row>
    <row r="31" spans="2:10" x14ac:dyDescent="0.3">
      <c r="B31" s="11">
        <v>22</v>
      </c>
      <c r="C31" s="15">
        <v>57</v>
      </c>
      <c r="D31" s="13">
        <f t="shared" si="1"/>
        <v>56.523319883115867</v>
      </c>
      <c r="E31" s="13">
        <f t="shared" si="2"/>
        <v>1.3611218745428657</v>
      </c>
      <c r="F31" s="14">
        <f t="shared" si="3"/>
        <v>57.884441757658735</v>
      </c>
      <c r="G31" s="37">
        <f t="shared" si="5"/>
        <v>-0.88444175765873467</v>
      </c>
      <c r="H31" s="13">
        <f t="shared" si="6"/>
        <v>0.88444175765873467</v>
      </c>
      <c r="I31" s="13">
        <f t="shared" si="4"/>
        <v>0.78223722269047191</v>
      </c>
      <c r="J31" s="38">
        <f t="shared" si="0"/>
        <v>1.5516522064188328E-2</v>
      </c>
    </row>
    <row r="32" spans="2:10" x14ac:dyDescent="0.3">
      <c r="B32" s="11">
        <v>23</v>
      </c>
      <c r="C32" s="15">
        <v>57</v>
      </c>
      <c r="D32" s="13">
        <f t="shared" si="1"/>
        <v>57.716094906597704</v>
      </c>
      <c r="E32" s="13">
        <f t="shared" si="2"/>
        <v>1.3262894797624225</v>
      </c>
      <c r="F32" s="14">
        <f t="shared" si="3"/>
        <v>59.042384386360126</v>
      </c>
      <c r="G32" s="37">
        <f t="shared" si="5"/>
        <v>-2.0423843863601263</v>
      </c>
      <c r="H32" s="13">
        <f t="shared" si="6"/>
        <v>2.0423843863601263</v>
      </c>
      <c r="I32" s="13">
        <f t="shared" si="4"/>
        <v>4.1713339816476296</v>
      </c>
      <c r="J32" s="38">
        <f t="shared" si="0"/>
        <v>3.5831305023861865E-2</v>
      </c>
    </row>
    <row r="33" spans="2:19" ht="14.5" thickBot="1" x14ac:dyDescent="0.35">
      <c r="B33" s="11">
        <v>24</v>
      </c>
      <c r="C33" s="16">
        <v>58</v>
      </c>
      <c r="D33" s="13">
        <f t="shared" si="1"/>
        <v>58.653631845989203</v>
      </c>
      <c r="E33" s="13">
        <f t="shared" si="2"/>
        <v>1.2458532739602053</v>
      </c>
      <c r="F33" s="14">
        <f t="shared" si="3"/>
        <v>59.899485119949411</v>
      </c>
      <c r="G33" s="37">
        <f t="shared" si="5"/>
        <v>-1.8994851199494107</v>
      </c>
      <c r="H33" s="13">
        <f t="shared" si="6"/>
        <v>1.8994851199494107</v>
      </c>
      <c r="I33" s="13">
        <f t="shared" si="4"/>
        <v>3.6080437209092273</v>
      </c>
      <c r="J33" s="38">
        <f t="shared" si="0"/>
        <v>3.2749743447403633E-2</v>
      </c>
    </row>
    <row r="34" spans="2:19" x14ac:dyDescent="0.3">
      <c r="B34" s="17" t="s">
        <v>10</v>
      </c>
      <c r="C34" s="18">
        <f>SUM(C10:C33)</f>
        <v>1083</v>
      </c>
      <c r="D34" s="19"/>
      <c r="E34" s="19"/>
      <c r="F34" s="19"/>
      <c r="G34" s="20">
        <f>SUM(G11:G33)</f>
        <v>-2.5507696937620139</v>
      </c>
      <c r="H34" s="20">
        <f>SUM(H11:H33)</f>
        <v>29.379665226638217</v>
      </c>
      <c r="I34" s="20">
        <f>SUM(I11:I33)</f>
        <v>66.486384431122474</v>
      </c>
      <c r="J34" s="39"/>
    </row>
    <row r="36" spans="2:19" ht="15" x14ac:dyDescent="0.3">
      <c r="B36" s="5" t="s">
        <v>11</v>
      </c>
    </row>
    <row r="37" spans="2:19" ht="13.5" customHeight="1" x14ac:dyDescent="0.3">
      <c r="C37" s="21" t="s">
        <v>14</v>
      </c>
      <c r="D37" s="14">
        <f>AVERAGE(H10:H33)</f>
        <v>1.2773767489842702</v>
      </c>
    </row>
    <row r="38" spans="2:19" ht="13.5" customHeight="1" x14ac:dyDescent="0.3">
      <c r="C38" s="21" t="s">
        <v>15</v>
      </c>
      <c r="D38" s="29">
        <f>AVERAGE(J10:J33)</f>
        <v>2.7864382806339946E-2</v>
      </c>
      <c r="E38" s="40"/>
    </row>
    <row r="39" spans="2:19" ht="13.5" customHeight="1" x14ac:dyDescent="0.3">
      <c r="C39" s="21" t="s">
        <v>13</v>
      </c>
      <c r="D39" s="14">
        <f>AVERAGE(G10:G33)</f>
        <v>-0.11090303016356583</v>
      </c>
    </row>
    <row r="40" spans="2:19" ht="13.5" customHeight="1" x14ac:dyDescent="0.3">
      <c r="C40" s="21" t="s">
        <v>12</v>
      </c>
      <c r="D40" s="14">
        <f>AVERAGE(I10:I33)</f>
        <v>2.8907123665705425</v>
      </c>
    </row>
    <row r="41" spans="2:19" ht="13.5" customHeight="1" x14ac:dyDescent="0.3"/>
    <row r="45" spans="2:19" x14ac:dyDescent="0.3">
      <c r="N45" s="24"/>
      <c r="S45" s="24"/>
    </row>
    <row r="46" spans="2:19" x14ac:dyDescent="0.3">
      <c r="N46" s="24"/>
    </row>
    <row r="47" spans="2:19" x14ac:dyDescent="0.3">
      <c r="N47" s="24"/>
      <c r="R47" s="24"/>
    </row>
    <row r="48" spans="2:19" x14ac:dyDescent="0.3">
      <c r="N48" s="24"/>
    </row>
    <row r="49" spans="15:21" x14ac:dyDescent="0.3">
      <c r="O49" s="24"/>
      <c r="U49" s="24"/>
    </row>
    <row r="50" spans="15:21" x14ac:dyDescent="0.3">
      <c r="O50" s="24"/>
    </row>
    <row r="51" spans="15:21" x14ac:dyDescent="0.3">
      <c r="O51" s="24"/>
    </row>
  </sheetData>
  <scenarios current="0">
    <scenario name="1" count="2" user="Dimitrios Emiris" comment="Created by Dimitrios Emiris on 10/18/2017">
      <inputCells r="E5" val="0.114038141005502" numFmtId="2"/>
      <inputCells r="E6" val="1" numFmtId="2"/>
    </scenario>
  </scenarios>
  <mergeCells count="11">
    <mergeCell ref="E8:E9"/>
    <mergeCell ref="F8:F9"/>
    <mergeCell ref="G8:G9"/>
    <mergeCell ref="H8:H9"/>
    <mergeCell ref="I8:I9"/>
    <mergeCell ref="C4:D4"/>
    <mergeCell ref="C5:D5"/>
    <mergeCell ref="C6:D6"/>
    <mergeCell ref="B8:B9"/>
    <mergeCell ref="C8:C9"/>
    <mergeCell ref="D8:D9"/>
  </mergeCells>
  <conditionalFormatting sqref="D38">
    <cfRule type="expression" dxfId="2" priority="1" stopIfTrue="1">
      <formula>ISERROR(D38)</formula>
    </cfRule>
  </conditionalFormatting>
  <dataValidations count="2">
    <dataValidation type="decimal" allowBlank="1" showInputMessage="1" showErrorMessage="1" errorTitle="Alpha" error="Alpha must be between 0 and 1." sqref="E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E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E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E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E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E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E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E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E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E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E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E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E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E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E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E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F21EDDE-6155-45B1-A8CF-C8249FABF91A}">
      <formula1>0</formula1>
      <formula2>1</formula2>
    </dataValidation>
    <dataValidation type="decimal" allowBlank="1" showInputMessage="1" showErrorMessage="1" errorTitle="Beta" error="Beta must be between 0 and 1." sqref="E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E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E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E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E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E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E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E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E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E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E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E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E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E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E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E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EC883632-9F7D-4806-9827-376F807D9631}">
      <formula1>0</formula1>
      <formula2>1</formula2>
    </dataValidation>
  </dataValidations>
  <pageMargins left="0.7" right="0.7" top="0.75" bottom="0.75" header="0.3" footer="0.3"/>
  <drawing r:id="rId1"/>
  <legacyDrawing r:id="rId2"/>
  <oleObjects>
    <mc:AlternateContent xmlns:mc="http://schemas.openxmlformats.org/markup-compatibility/2006">
      <mc:Choice Requires="x14">
        <oleObject progId="Equation.DSMT4" shapeId="6145" r:id="rId3">
          <objectPr defaultSize="0" autoPict="0" r:id="rId4">
            <anchor moveWithCells="1">
              <from>
                <xdr:col>5</xdr:col>
                <xdr:colOff>50800</xdr:colOff>
                <xdr:row>39</xdr:row>
                <xdr:rowOff>6350</xdr:rowOff>
              </from>
              <to>
                <xdr:col>6</xdr:col>
                <xdr:colOff>146050</xdr:colOff>
                <xdr:row>41</xdr:row>
                <xdr:rowOff>133350</xdr:rowOff>
              </to>
            </anchor>
          </objectPr>
        </oleObject>
      </mc:Choice>
      <mc:Fallback>
        <oleObject progId="Equation.DSMT4" shapeId="6145" r:id="rId3"/>
      </mc:Fallback>
    </mc:AlternateContent>
    <mc:AlternateContent xmlns:mc="http://schemas.openxmlformats.org/markup-compatibility/2006">
      <mc:Choice Requires="x14">
        <oleObject progId="Equation.DSMT4" shapeId="6146" r:id="rId5">
          <objectPr defaultSize="0" autoPict="0" r:id="rId6">
            <anchor moveWithCells="1">
              <from>
                <xdr:col>6</xdr:col>
                <xdr:colOff>355600</xdr:colOff>
                <xdr:row>39</xdr:row>
                <xdr:rowOff>6350</xdr:rowOff>
              </from>
              <to>
                <xdr:col>7</xdr:col>
                <xdr:colOff>622300</xdr:colOff>
                <xdr:row>41</xdr:row>
                <xdr:rowOff>25400</xdr:rowOff>
              </to>
            </anchor>
          </objectPr>
        </oleObject>
      </mc:Choice>
      <mc:Fallback>
        <oleObject progId="Equation.DSMT4" shapeId="6146" r:id="rId5"/>
      </mc:Fallback>
    </mc:AlternateContent>
    <mc:AlternateContent xmlns:mc="http://schemas.openxmlformats.org/markup-compatibility/2006">
      <mc:Choice Requires="x14">
        <oleObject progId="Equation.DSMT4" shapeId="6147" r:id="rId7">
          <objectPr defaultSize="0" autoPict="0" r:id="rId8">
            <anchor moveWithCells="1">
              <from>
                <xdr:col>6</xdr:col>
                <xdr:colOff>342900</xdr:colOff>
                <xdr:row>36</xdr:row>
                <xdr:rowOff>6350</xdr:rowOff>
              </from>
              <to>
                <xdr:col>7</xdr:col>
                <xdr:colOff>641350</xdr:colOff>
                <xdr:row>38</xdr:row>
                <xdr:rowOff>82550</xdr:rowOff>
              </to>
            </anchor>
          </objectPr>
        </oleObject>
      </mc:Choice>
      <mc:Fallback>
        <oleObject progId="Equation.DSMT4" shapeId="6147" r:id="rId7"/>
      </mc:Fallback>
    </mc:AlternateContent>
    <mc:AlternateContent xmlns:mc="http://schemas.openxmlformats.org/markup-compatibility/2006">
      <mc:Choice Requires="x14">
        <oleObject progId="Equation.DSMT4" shapeId="6148" r:id="rId9">
          <objectPr defaultSize="0" autoPict="0" r:id="rId10">
            <anchor moveWithCells="1">
              <from>
                <xdr:col>5</xdr:col>
                <xdr:colOff>38100</xdr:colOff>
                <xdr:row>36</xdr:row>
                <xdr:rowOff>12700</xdr:rowOff>
              </from>
              <to>
                <xdr:col>6</xdr:col>
                <xdr:colOff>0</xdr:colOff>
                <xdr:row>38</xdr:row>
                <xdr:rowOff>101600</xdr:rowOff>
              </to>
            </anchor>
          </objectPr>
        </oleObject>
      </mc:Choice>
      <mc:Fallback>
        <oleObject progId="Equation.DSMT4" shapeId="6148" r:id="rId9"/>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F902-FD04-4CF0-830D-B09104E33FD5}">
  <dimension ref="B1:U53"/>
  <sheetViews>
    <sheetView zoomScale="90" zoomScaleNormal="90" workbookViewId="0">
      <selection activeCell="J22" sqref="J22"/>
    </sheetView>
  </sheetViews>
  <sheetFormatPr defaultRowHeight="14" x14ac:dyDescent="0.3"/>
  <cols>
    <col min="1" max="1" width="3.1796875" style="3" customWidth="1"/>
    <col min="2" max="2" width="15.1796875" style="3" customWidth="1"/>
    <col min="3" max="3" width="16.1796875" style="3" bestFit="1" customWidth="1"/>
    <col min="4" max="6" width="16.54296875" style="3" customWidth="1"/>
    <col min="7" max="7" width="9.7265625" style="3" customWidth="1"/>
    <col min="8" max="8" width="13.81640625" style="3" customWidth="1"/>
    <col min="9" max="9" width="18.81640625" style="3" customWidth="1"/>
    <col min="10" max="10" width="6.26953125" style="3" customWidth="1"/>
    <col min="11" max="258" width="8.7265625" style="3"/>
    <col min="259" max="259" width="11.26953125" style="3" customWidth="1"/>
    <col min="260" max="260" width="10.26953125" style="3" customWidth="1"/>
    <col min="261" max="514" width="8.7265625" style="3"/>
    <col min="515" max="515" width="11.26953125" style="3" customWidth="1"/>
    <col min="516" max="516" width="10.26953125" style="3" customWidth="1"/>
    <col min="517" max="770" width="8.7265625" style="3"/>
    <col min="771" max="771" width="11.26953125" style="3" customWidth="1"/>
    <col min="772" max="772" width="10.26953125" style="3" customWidth="1"/>
    <col min="773" max="1026" width="8.7265625" style="3"/>
    <col min="1027" max="1027" width="11.26953125" style="3" customWidth="1"/>
    <col min="1028" max="1028" width="10.26953125" style="3" customWidth="1"/>
    <col min="1029" max="1282" width="8.7265625" style="3"/>
    <col min="1283" max="1283" width="11.26953125" style="3" customWidth="1"/>
    <col min="1284" max="1284" width="10.26953125" style="3" customWidth="1"/>
    <col min="1285" max="1538" width="8.7265625" style="3"/>
    <col min="1539" max="1539" width="11.26953125" style="3" customWidth="1"/>
    <col min="1540" max="1540" width="10.26953125" style="3" customWidth="1"/>
    <col min="1541" max="1794" width="8.7265625" style="3"/>
    <col min="1795" max="1795" width="11.26953125" style="3" customWidth="1"/>
    <col min="1796" max="1796" width="10.26953125" style="3" customWidth="1"/>
    <col min="1797" max="2050" width="8.7265625" style="3"/>
    <col min="2051" max="2051" width="11.26953125" style="3" customWidth="1"/>
    <col min="2052" max="2052" width="10.26953125" style="3" customWidth="1"/>
    <col min="2053" max="2306" width="8.7265625" style="3"/>
    <col min="2307" max="2307" width="11.26953125" style="3" customWidth="1"/>
    <col min="2308" max="2308" width="10.26953125" style="3" customWidth="1"/>
    <col min="2309" max="2562" width="8.7265625" style="3"/>
    <col min="2563" max="2563" width="11.26953125" style="3" customWidth="1"/>
    <col min="2564" max="2564" width="10.26953125" style="3" customWidth="1"/>
    <col min="2565" max="2818" width="8.7265625" style="3"/>
    <col min="2819" max="2819" width="11.26953125" style="3" customWidth="1"/>
    <col min="2820" max="2820" width="10.26953125" style="3" customWidth="1"/>
    <col min="2821" max="3074" width="8.7265625" style="3"/>
    <col min="3075" max="3075" width="11.26953125" style="3" customWidth="1"/>
    <col min="3076" max="3076" width="10.26953125" style="3" customWidth="1"/>
    <col min="3077" max="3330" width="8.7265625" style="3"/>
    <col min="3331" max="3331" width="11.26953125" style="3" customWidth="1"/>
    <col min="3332" max="3332" width="10.26953125" style="3" customWidth="1"/>
    <col min="3333" max="3586" width="8.7265625" style="3"/>
    <col min="3587" max="3587" width="11.26953125" style="3" customWidth="1"/>
    <col min="3588" max="3588" width="10.26953125" style="3" customWidth="1"/>
    <col min="3589" max="3842" width="8.7265625" style="3"/>
    <col min="3843" max="3843" width="11.26953125" style="3" customWidth="1"/>
    <col min="3844" max="3844" width="10.26953125" style="3" customWidth="1"/>
    <col min="3845" max="4098" width="8.7265625" style="3"/>
    <col min="4099" max="4099" width="11.26953125" style="3" customWidth="1"/>
    <col min="4100" max="4100" width="10.26953125" style="3" customWidth="1"/>
    <col min="4101" max="4354" width="8.7265625" style="3"/>
    <col min="4355" max="4355" width="11.26953125" style="3" customWidth="1"/>
    <col min="4356" max="4356" width="10.26953125" style="3" customWidth="1"/>
    <col min="4357" max="4610" width="8.7265625" style="3"/>
    <col min="4611" max="4611" width="11.26953125" style="3" customWidth="1"/>
    <col min="4612" max="4612" width="10.26953125" style="3" customWidth="1"/>
    <col min="4613" max="4866" width="8.7265625" style="3"/>
    <col min="4867" max="4867" width="11.26953125" style="3" customWidth="1"/>
    <col min="4868" max="4868" width="10.26953125" style="3" customWidth="1"/>
    <col min="4869" max="5122" width="8.7265625" style="3"/>
    <col min="5123" max="5123" width="11.26953125" style="3" customWidth="1"/>
    <col min="5124" max="5124" width="10.26953125" style="3" customWidth="1"/>
    <col min="5125" max="5378" width="8.7265625" style="3"/>
    <col min="5379" max="5379" width="11.26953125" style="3" customWidth="1"/>
    <col min="5380" max="5380" width="10.26953125" style="3" customWidth="1"/>
    <col min="5381" max="5634" width="8.7265625" style="3"/>
    <col min="5635" max="5635" width="11.26953125" style="3" customWidth="1"/>
    <col min="5636" max="5636" width="10.26953125" style="3" customWidth="1"/>
    <col min="5637" max="5890" width="8.7265625" style="3"/>
    <col min="5891" max="5891" width="11.26953125" style="3" customWidth="1"/>
    <col min="5892" max="5892" width="10.26953125" style="3" customWidth="1"/>
    <col min="5893" max="6146" width="8.7265625" style="3"/>
    <col min="6147" max="6147" width="11.26953125" style="3" customWidth="1"/>
    <col min="6148" max="6148" width="10.26953125" style="3" customWidth="1"/>
    <col min="6149" max="6402" width="8.7265625" style="3"/>
    <col min="6403" max="6403" width="11.26953125" style="3" customWidth="1"/>
    <col min="6404" max="6404" width="10.26953125" style="3" customWidth="1"/>
    <col min="6405" max="6658" width="8.7265625" style="3"/>
    <col min="6659" max="6659" width="11.26953125" style="3" customWidth="1"/>
    <col min="6660" max="6660" width="10.26953125" style="3" customWidth="1"/>
    <col min="6661" max="6914" width="8.7265625" style="3"/>
    <col min="6915" max="6915" width="11.26953125" style="3" customWidth="1"/>
    <col min="6916" max="6916" width="10.26953125" style="3" customWidth="1"/>
    <col min="6917" max="7170" width="8.7265625" style="3"/>
    <col min="7171" max="7171" width="11.26953125" style="3" customWidth="1"/>
    <col min="7172" max="7172" width="10.26953125" style="3" customWidth="1"/>
    <col min="7173" max="7426" width="8.7265625" style="3"/>
    <col min="7427" max="7427" width="11.26953125" style="3" customWidth="1"/>
    <col min="7428" max="7428" width="10.26953125" style="3" customWidth="1"/>
    <col min="7429" max="7682" width="8.7265625" style="3"/>
    <col min="7683" max="7683" width="11.26953125" style="3" customWidth="1"/>
    <col min="7684" max="7684" width="10.26953125" style="3" customWidth="1"/>
    <col min="7685" max="7938" width="8.7265625" style="3"/>
    <col min="7939" max="7939" width="11.26953125" style="3" customWidth="1"/>
    <col min="7940" max="7940" width="10.26953125" style="3" customWidth="1"/>
    <col min="7941" max="8194" width="8.7265625" style="3"/>
    <col min="8195" max="8195" width="11.26953125" style="3" customWidth="1"/>
    <col min="8196" max="8196" width="10.26953125" style="3" customWidth="1"/>
    <col min="8197" max="8450" width="8.7265625" style="3"/>
    <col min="8451" max="8451" width="11.26953125" style="3" customWidth="1"/>
    <col min="8452" max="8452" width="10.26953125" style="3" customWidth="1"/>
    <col min="8453" max="8706" width="8.7265625" style="3"/>
    <col min="8707" max="8707" width="11.26953125" style="3" customWidth="1"/>
    <col min="8708" max="8708" width="10.26953125" style="3" customWidth="1"/>
    <col min="8709" max="8962" width="8.7265625" style="3"/>
    <col min="8963" max="8963" width="11.26953125" style="3" customWidth="1"/>
    <col min="8964" max="8964" width="10.26953125" style="3" customWidth="1"/>
    <col min="8965" max="9218" width="8.7265625" style="3"/>
    <col min="9219" max="9219" width="11.26953125" style="3" customWidth="1"/>
    <col min="9220" max="9220" width="10.26953125" style="3" customWidth="1"/>
    <col min="9221" max="9474" width="8.7265625" style="3"/>
    <col min="9475" max="9475" width="11.26953125" style="3" customWidth="1"/>
    <col min="9476" max="9476" width="10.26953125" style="3" customWidth="1"/>
    <col min="9477" max="9730" width="8.7265625" style="3"/>
    <col min="9731" max="9731" width="11.26953125" style="3" customWidth="1"/>
    <col min="9732" max="9732" width="10.26953125" style="3" customWidth="1"/>
    <col min="9733" max="9986" width="8.7265625" style="3"/>
    <col min="9987" max="9987" width="11.26953125" style="3" customWidth="1"/>
    <col min="9988" max="9988" width="10.26953125" style="3" customWidth="1"/>
    <col min="9989" max="10242" width="8.7265625" style="3"/>
    <col min="10243" max="10243" width="11.26953125" style="3" customWidth="1"/>
    <col min="10244" max="10244" width="10.26953125" style="3" customWidth="1"/>
    <col min="10245" max="10498" width="8.7265625" style="3"/>
    <col min="10499" max="10499" width="11.26953125" style="3" customWidth="1"/>
    <col min="10500" max="10500" width="10.26953125" style="3" customWidth="1"/>
    <col min="10501" max="10754" width="8.7265625" style="3"/>
    <col min="10755" max="10755" width="11.26953125" style="3" customWidth="1"/>
    <col min="10756" max="10756" width="10.26953125" style="3" customWidth="1"/>
    <col min="10757" max="11010" width="8.7265625" style="3"/>
    <col min="11011" max="11011" width="11.26953125" style="3" customWidth="1"/>
    <col min="11012" max="11012" width="10.26953125" style="3" customWidth="1"/>
    <col min="11013" max="11266" width="8.7265625" style="3"/>
    <col min="11267" max="11267" width="11.26953125" style="3" customWidth="1"/>
    <col min="11268" max="11268" width="10.26953125" style="3" customWidth="1"/>
    <col min="11269" max="11522" width="8.7265625" style="3"/>
    <col min="11523" max="11523" width="11.26953125" style="3" customWidth="1"/>
    <col min="11524" max="11524" width="10.26953125" style="3" customWidth="1"/>
    <col min="11525" max="11778" width="8.7265625" style="3"/>
    <col min="11779" max="11779" width="11.26953125" style="3" customWidth="1"/>
    <col min="11780" max="11780" width="10.26953125" style="3" customWidth="1"/>
    <col min="11781" max="12034" width="8.7265625" style="3"/>
    <col min="12035" max="12035" width="11.26953125" style="3" customWidth="1"/>
    <col min="12036" max="12036" width="10.26953125" style="3" customWidth="1"/>
    <col min="12037" max="12290" width="8.7265625" style="3"/>
    <col min="12291" max="12291" width="11.26953125" style="3" customWidth="1"/>
    <col min="12292" max="12292" width="10.26953125" style="3" customWidth="1"/>
    <col min="12293" max="12546" width="8.7265625" style="3"/>
    <col min="12547" max="12547" width="11.26953125" style="3" customWidth="1"/>
    <col min="12548" max="12548" width="10.26953125" style="3" customWidth="1"/>
    <col min="12549" max="12802" width="8.7265625" style="3"/>
    <col min="12803" max="12803" width="11.26953125" style="3" customWidth="1"/>
    <col min="12804" max="12804" width="10.26953125" style="3" customWidth="1"/>
    <col min="12805" max="13058" width="8.7265625" style="3"/>
    <col min="13059" max="13059" width="11.26953125" style="3" customWidth="1"/>
    <col min="13060" max="13060" width="10.26953125" style="3" customWidth="1"/>
    <col min="13061" max="13314" width="8.7265625" style="3"/>
    <col min="13315" max="13315" width="11.26953125" style="3" customWidth="1"/>
    <col min="13316" max="13316" width="10.26953125" style="3" customWidth="1"/>
    <col min="13317" max="13570" width="8.7265625" style="3"/>
    <col min="13571" max="13571" width="11.26953125" style="3" customWidth="1"/>
    <col min="13572" max="13572" width="10.26953125" style="3" customWidth="1"/>
    <col min="13573" max="13826" width="8.7265625" style="3"/>
    <col min="13827" max="13827" width="11.26953125" style="3" customWidth="1"/>
    <col min="13828" max="13828" width="10.26953125" style="3" customWidth="1"/>
    <col min="13829" max="14082" width="8.7265625" style="3"/>
    <col min="14083" max="14083" width="11.26953125" style="3" customWidth="1"/>
    <col min="14084" max="14084" width="10.26953125" style="3" customWidth="1"/>
    <col min="14085" max="14338" width="8.7265625" style="3"/>
    <col min="14339" max="14339" width="11.26953125" style="3" customWidth="1"/>
    <col min="14340" max="14340" width="10.26953125" style="3" customWidth="1"/>
    <col min="14341" max="14594" width="8.7265625" style="3"/>
    <col min="14595" max="14595" width="11.26953125" style="3" customWidth="1"/>
    <col min="14596" max="14596" width="10.26953125" style="3" customWidth="1"/>
    <col min="14597" max="14850" width="8.7265625" style="3"/>
    <col min="14851" max="14851" width="11.26953125" style="3" customWidth="1"/>
    <col min="14852" max="14852" width="10.26953125" style="3" customWidth="1"/>
    <col min="14853" max="15106" width="8.7265625" style="3"/>
    <col min="15107" max="15107" width="11.26953125" style="3" customWidth="1"/>
    <col min="15108" max="15108" width="10.26953125" style="3" customWidth="1"/>
    <col min="15109" max="15362" width="8.7265625" style="3"/>
    <col min="15363" max="15363" width="11.26953125" style="3" customWidth="1"/>
    <col min="15364" max="15364" width="10.26953125" style="3" customWidth="1"/>
    <col min="15365" max="15618" width="8.7265625" style="3"/>
    <col min="15619" max="15619" width="11.26953125" style="3" customWidth="1"/>
    <col min="15620" max="15620" width="10.26953125" style="3" customWidth="1"/>
    <col min="15621" max="15874" width="8.7265625" style="3"/>
    <col min="15875" max="15875" width="11.26953125" style="3" customWidth="1"/>
    <col min="15876" max="15876" width="10.26953125" style="3" customWidth="1"/>
    <col min="15877" max="16130" width="8.7265625" style="3"/>
    <col min="16131" max="16131" width="11.26953125" style="3" customWidth="1"/>
    <col min="16132" max="16132" width="10.26953125" style="3" customWidth="1"/>
    <col min="16133" max="16384" width="8.7265625" style="3"/>
  </cols>
  <sheetData>
    <row r="1" spans="2:10" ht="22.5" x14ac:dyDescent="0.3">
      <c r="B1" s="53" t="s">
        <v>24</v>
      </c>
      <c r="C1" s="53"/>
      <c r="D1" s="53"/>
      <c r="E1" s="53"/>
      <c r="F1" s="53"/>
      <c r="H1" s="4"/>
    </row>
    <row r="3" spans="2:10" ht="15" x14ac:dyDescent="0.3">
      <c r="B3" s="5" t="s">
        <v>2</v>
      </c>
      <c r="C3" s="4"/>
      <c r="G3" s="6"/>
    </row>
    <row r="4" spans="2:10" x14ac:dyDescent="0.3">
      <c r="C4" s="49" t="s">
        <v>16</v>
      </c>
      <c r="D4" s="49"/>
      <c r="E4" s="7">
        <v>12</v>
      </c>
    </row>
    <row r="5" spans="2:10" x14ac:dyDescent="0.3">
      <c r="C5" s="49" t="s">
        <v>0</v>
      </c>
      <c r="D5" s="49"/>
      <c r="E5" s="8">
        <v>0.2</v>
      </c>
    </row>
    <row r="6" spans="2:10" x14ac:dyDescent="0.3">
      <c r="C6" s="49" t="s">
        <v>25</v>
      </c>
      <c r="D6" s="49"/>
      <c r="E6" s="8">
        <v>0.2</v>
      </c>
    </row>
    <row r="7" spans="2:10" x14ac:dyDescent="0.3">
      <c r="B7" s="9"/>
      <c r="D7" s="9"/>
      <c r="E7" s="9"/>
      <c r="F7" s="9"/>
      <c r="G7" s="9"/>
      <c r="H7" s="9"/>
    </row>
    <row r="8" spans="2:10" ht="15" customHeight="1" x14ac:dyDescent="0.3">
      <c r="B8" s="51" t="s">
        <v>4</v>
      </c>
      <c r="C8" s="51" t="s">
        <v>5</v>
      </c>
      <c r="D8" s="47" t="s">
        <v>20</v>
      </c>
      <c r="E8" s="47" t="s">
        <v>26</v>
      </c>
      <c r="F8" s="47" t="s">
        <v>6</v>
      </c>
      <c r="G8" s="51" t="s">
        <v>7</v>
      </c>
      <c r="H8" s="47" t="s">
        <v>8</v>
      </c>
      <c r="I8" s="47" t="s">
        <v>9</v>
      </c>
      <c r="J8" s="33"/>
    </row>
    <row r="9" spans="2:10" x14ac:dyDescent="0.3">
      <c r="B9" s="52"/>
      <c r="C9" s="52"/>
      <c r="D9" s="48"/>
      <c r="E9" s="48"/>
      <c r="F9" s="48"/>
      <c r="G9" s="52"/>
      <c r="H9" s="48"/>
      <c r="I9" s="48"/>
      <c r="J9" s="33"/>
    </row>
    <row r="10" spans="2:10" x14ac:dyDescent="0.3">
      <c r="B10" s="11">
        <v>1</v>
      </c>
      <c r="C10" s="12">
        <v>30</v>
      </c>
      <c r="D10" s="13"/>
      <c r="E10" s="13">
        <f>C10/$C$36</f>
        <v>0.74380165289256195</v>
      </c>
      <c r="F10" s="14"/>
      <c r="G10" s="35"/>
      <c r="H10" s="35"/>
      <c r="I10" s="36"/>
      <c r="J10" s="3">
        <f>ABS(G10/C10)</f>
        <v>0</v>
      </c>
    </row>
    <row r="11" spans="2:10" x14ac:dyDescent="0.3">
      <c r="B11" s="11">
        <v>2</v>
      </c>
      <c r="C11" s="15">
        <v>32</v>
      </c>
      <c r="D11" s="13"/>
      <c r="E11" s="13">
        <f t="shared" ref="E11:E21" si="0">C11/$C$36</f>
        <v>0.79338842975206603</v>
      </c>
      <c r="F11" s="14"/>
      <c r="G11" s="13"/>
      <c r="H11" s="13"/>
      <c r="I11" s="13"/>
      <c r="J11" s="38">
        <f t="shared" ref="J11:J33" si="1">ABS(G11/C11)</f>
        <v>0</v>
      </c>
    </row>
    <row r="12" spans="2:10" x14ac:dyDescent="0.3">
      <c r="B12" s="11">
        <v>3</v>
      </c>
      <c r="C12" s="15">
        <v>35</v>
      </c>
      <c r="D12" s="13"/>
      <c r="E12" s="13">
        <f t="shared" si="0"/>
        <v>0.86776859504132231</v>
      </c>
      <c r="F12" s="14"/>
      <c r="G12" s="13"/>
      <c r="H12" s="13"/>
      <c r="I12" s="13"/>
      <c r="J12" s="38">
        <f t="shared" si="1"/>
        <v>0</v>
      </c>
    </row>
    <row r="13" spans="2:10" x14ac:dyDescent="0.3">
      <c r="B13" s="11">
        <v>4</v>
      </c>
      <c r="C13" s="15">
        <v>39</v>
      </c>
      <c r="D13" s="13"/>
      <c r="E13" s="13">
        <f t="shared" si="0"/>
        <v>0.96694214876033047</v>
      </c>
      <c r="F13" s="14"/>
      <c r="G13" s="13"/>
      <c r="H13" s="13"/>
      <c r="I13" s="13"/>
      <c r="J13" s="38">
        <f t="shared" si="1"/>
        <v>0</v>
      </c>
    </row>
    <row r="14" spans="2:10" x14ac:dyDescent="0.3">
      <c r="B14" s="11">
        <v>5</v>
      </c>
      <c r="C14" s="15">
        <v>46</v>
      </c>
      <c r="D14" s="13"/>
      <c r="E14" s="13">
        <f t="shared" si="0"/>
        <v>1.140495867768595</v>
      </c>
      <c r="F14" s="14"/>
      <c r="G14" s="13"/>
      <c r="H14" s="13"/>
      <c r="I14" s="13"/>
      <c r="J14" s="38">
        <f t="shared" si="1"/>
        <v>0</v>
      </c>
    </row>
    <row r="15" spans="2:10" x14ac:dyDescent="0.3">
      <c r="B15" s="11">
        <v>6</v>
      </c>
      <c r="C15" s="15">
        <v>49</v>
      </c>
      <c r="D15" s="13"/>
      <c r="E15" s="13">
        <f t="shared" si="0"/>
        <v>1.2148760330578512</v>
      </c>
      <c r="F15" s="14"/>
      <c r="G15" s="13"/>
      <c r="H15" s="13"/>
      <c r="I15" s="13"/>
      <c r="J15" s="38">
        <f t="shared" si="1"/>
        <v>0</v>
      </c>
    </row>
    <row r="16" spans="2:10" x14ac:dyDescent="0.3">
      <c r="B16" s="11">
        <v>7</v>
      </c>
      <c r="C16" s="15">
        <v>51</v>
      </c>
      <c r="D16" s="13"/>
      <c r="E16" s="13">
        <f t="shared" si="0"/>
        <v>1.2644628099173554</v>
      </c>
      <c r="F16" s="14"/>
      <c r="G16" s="13"/>
      <c r="H16" s="13"/>
      <c r="I16" s="13"/>
      <c r="J16" s="38">
        <f t="shared" si="1"/>
        <v>0</v>
      </c>
    </row>
    <row r="17" spans="2:10" x14ac:dyDescent="0.3">
      <c r="B17" s="11">
        <v>8</v>
      </c>
      <c r="C17" s="15">
        <v>48</v>
      </c>
      <c r="D17" s="13"/>
      <c r="E17" s="13">
        <f t="shared" si="0"/>
        <v>1.1900826446280992</v>
      </c>
      <c r="F17" s="14"/>
      <c r="G17" s="13"/>
      <c r="H17" s="13"/>
      <c r="I17" s="13"/>
      <c r="J17" s="38">
        <f t="shared" si="1"/>
        <v>0</v>
      </c>
    </row>
    <row r="18" spans="2:10" x14ac:dyDescent="0.3">
      <c r="B18" s="11">
        <v>9</v>
      </c>
      <c r="C18" s="15">
        <v>44</v>
      </c>
      <c r="D18" s="13"/>
      <c r="E18" s="13">
        <f t="shared" si="0"/>
        <v>1.0909090909090908</v>
      </c>
      <c r="F18" s="14"/>
      <c r="G18" s="13"/>
      <c r="H18" s="13"/>
      <c r="I18" s="13"/>
      <c r="J18" s="38">
        <f t="shared" si="1"/>
        <v>0</v>
      </c>
    </row>
    <row r="19" spans="2:10" x14ac:dyDescent="0.3">
      <c r="B19" s="11">
        <v>10</v>
      </c>
      <c r="C19" s="15">
        <v>40</v>
      </c>
      <c r="D19" s="13"/>
      <c r="E19" s="13">
        <f t="shared" si="0"/>
        <v>0.99173553719008256</v>
      </c>
      <c r="F19" s="14"/>
      <c r="G19" s="13"/>
      <c r="H19" s="13"/>
      <c r="I19" s="13"/>
      <c r="J19" s="38">
        <f t="shared" si="1"/>
        <v>0</v>
      </c>
    </row>
    <row r="20" spans="2:10" x14ac:dyDescent="0.3">
      <c r="B20" s="11">
        <v>11</v>
      </c>
      <c r="C20" s="15">
        <v>37</v>
      </c>
      <c r="D20" s="13"/>
      <c r="E20" s="13">
        <f t="shared" si="0"/>
        <v>0.91735537190082639</v>
      </c>
      <c r="F20" s="14"/>
      <c r="G20" s="13"/>
      <c r="H20" s="13"/>
      <c r="I20" s="13"/>
      <c r="J20" s="38">
        <f t="shared" si="1"/>
        <v>0</v>
      </c>
    </row>
    <row r="21" spans="2:10" x14ac:dyDescent="0.3">
      <c r="B21" s="11">
        <v>12</v>
      </c>
      <c r="C21" s="15">
        <v>33</v>
      </c>
      <c r="D21" s="41">
        <f>$C$36</f>
        <v>40.333333333333336</v>
      </c>
      <c r="E21" s="42">
        <f t="shared" si="0"/>
        <v>0.81818181818181812</v>
      </c>
      <c r="F21" s="14"/>
      <c r="G21" s="13"/>
      <c r="H21" s="13"/>
      <c r="I21" s="13"/>
      <c r="J21" s="38">
        <f t="shared" si="1"/>
        <v>0</v>
      </c>
    </row>
    <row r="22" spans="2:10" x14ac:dyDescent="0.3">
      <c r="B22" s="11">
        <v>13</v>
      </c>
      <c r="C22" s="15">
        <v>31</v>
      </c>
      <c r="D22" s="43">
        <f>$E$5*C22/E10+(1-$E$5)*D21</f>
        <v>40.602222222222231</v>
      </c>
      <c r="E22" s="42">
        <f>$E$6*C22/D22+(1-$E$6)*E10</f>
        <v>0.74774232390126427</v>
      </c>
      <c r="F22" s="14">
        <f>D21*E10</f>
        <v>30</v>
      </c>
      <c r="G22" s="13">
        <f>C22-F22</f>
        <v>1</v>
      </c>
      <c r="H22" s="13">
        <f t="shared" ref="H22:H33" si="2">ABS(C22-F22)</f>
        <v>1</v>
      </c>
      <c r="I22" s="13">
        <f t="shared" ref="I22:I33" si="3">G22^2</f>
        <v>1</v>
      </c>
      <c r="J22" s="38">
        <f t="shared" si="1"/>
        <v>3.2258064516129031E-2</v>
      </c>
    </row>
    <row r="23" spans="2:10" x14ac:dyDescent="0.3">
      <c r="B23" s="11">
        <v>14</v>
      </c>
      <c r="C23" s="15">
        <v>32</v>
      </c>
      <c r="D23" s="13">
        <f t="shared" ref="D23:D33" si="4">$E$5*C23/E11+(1-$E$5)*D22</f>
        <v>40.548444444444456</v>
      </c>
      <c r="E23" s="13">
        <f t="shared" ref="E23:E33" si="5">$E$6*C23/D23+(1-$E$6)*E11</f>
        <v>0.79254663831466332</v>
      </c>
      <c r="F23" s="14">
        <f>D22*E11</f>
        <v>32.213333333333338</v>
      </c>
      <c r="G23" s="13">
        <f t="shared" ref="G23:G33" si="6">C23-F23</f>
        <v>-0.21333333333333826</v>
      </c>
      <c r="H23" s="13">
        <f t="shared" si="2"/>
        <v>0.21333333333333826</v>
      </c>
      <c r="I23" s="13">
        <f t="shared" si="3"/>
        <v>4.5511111111113216E-2</v>
      </c>
      <c r="J23" s="38">
        <f t="shared" si="1"/>
        <v>6.6666666666668206E-3</v>
      </c>
    </row>
    <row r="24" spans="2:10" x14ac:dyDescent="0.3">
      <c r="B24" s="11">
        <v>15</v>
      </c>
      <c r="C24" s="15">
        <v>35</v>
      </c>
      <c r="D24" s="13">
        <f t="shared" si="4"/>
        <v>40.505422222222236</v>
      </c>
      <c r="E24" s="13">
        <f t="shared" si="5"/>
        <v>0.86703124519954522</v>
      </c>
      <c r="F24" s="14">
        <f t="shared" ref="F24:F33" si="7">D23*E12</f>
        <v>35.186666666666675</v>
      </c>
      <c r="G24" s="13">
        <f t="shared" si="6"/>
        <v>-0.18666666666667453</v>
      </c>
      <c r="H24" s="13">
        <f t="shared" si="2"/>
        <v>0.18666666666667453</v>
      </c>
      <c r="I24" s="13">
        <f t="shared" si="3"/>
        <v>3.4844444444447377E-2</v>
      </c>
      <c r="J24" s="38">
        <f t="shared" si="1"/>
        <v>5.3333333333335578E-3</v>
      </c>
    </row>
    <row r="25" spans="2:10" x14ac:dyDescent="0.3">
      <c r="B25" s="11">
        <v>16</v>
      </c>
      <c r="C25" s="15">
        <v>38</v>
      </c>
      <c r="D25" s="13">
        <f t="shared" si="4"/>
        <v>40.264166837606851</v>
      </c>
      <c r="E25" s="13">
        <f t="shared" si="5"/>
        <v>0.96230715902484953</v>
      </c>
      <c r="F25" s="14">
        <f t="shared" si="7"/>
        <v>39.16640000000001</v>
      </c>
      <c r="G25" s="13">
        <f t="shared" si="6"/>
        <v>-1.1664000000000101</v>
      </c>
      <c r="H25" s="13">
        <f t="shared" si="2"/>
        <v>1.1664000000000101</v>
      </c>
      <c r="I25" s="13">
        <f t="shared" si="3"/>
        <v>1.3604889600000236</v>
      </c>
      <c r="J25" s="38">
        <f t="shared" si="1"/>
        <v>3.0694736842105528E-2</v>
      </c>
    </row>
    <row r="26" spans="2:10" x14ac:dyDescent="0.3">
      <c r="B26" s="11">
        <v>17</v>
      </c>
      <c r="C26" s="15">
        <v>42</v>
      </c>
      <c r="D26" s="13">
        <f t="shared" si="4"/>
        <v>39.576550861389833</v>
      </c>
      <c r="E26" s="13">
        <f t="shared" si="5"/>
        <v>1.1246435883269874</v>
      </c>
      <c r="F26" s="14">
        <f t="shared" si="7"/>
        <v>45.921115897435911</v>
      </c>
      <c r="G26" s="13">
        <f t="shared" si="6"/>
        <v>-3.9211158974359108</v>
      </c>
      <c r="H26" s="13">
        <f t="shared" si="2"/>
        <v>3.9211158974359108</v>
      </c>
      <c r="I26" s="13">
        <f t="shared" si="3"/>
        <v>15.375149881124628</v>
      </c>
      <c r="J26" s="38">
        <f t="shared" si="1"/>
        <v>9.3359902319902641E-2</v>
      </c>
    </row>
    <row r="27" spans="2:10" x14ac:dyDescent="0.3">
      <c r="B27" s="11">
        <v>18</v>
      </c>
      <c r="C27" s="15">
        <v>46</v>
      </c>
      <c r="D27" s="13">
        <f t="shared" si="4"/>
        <v>39.23402980475813</v>
      </c>
      <c r="E27" s="13">
        <f t="shared" si="5"/>
        <v>1.2063911412516255</v>
      </c>
      <c r="F27" s="14">
        <f t="shared" si="7"/>
        <v>48.080603112597565</v>
      </c>
      <c r="G27" s="13">
        <f t="shared" si="6"/>
        <v>-2.080603112597565</v>
      </c>
      <c r="H27" s="13">
        <f t="shared" si="2"/>
        <v>2.080603112597565</v>
      </c>
      <c r="I27" s="13">
        <f t="shared" si="3"/>
        <v>4.3289093121506754</v>
      </c>
      <c r="J27" s="38">
        <f t="shared" si="1"/>
        <v>4.5230502447773151E-2</v>
      </c>
    </row>
    <row r="28" spans="2:10" x14ac:dyDescent="0.3">
      <c r="B28" s="11">
        <v>19</v>
      </c>
      <c r="C28" s="15">
        <v>49</v>
      </c>
      <c r="D28" s="13">
        <f t="shared" si="4"/>
        <v>39.137550641192128</v>
      </c>
      <c r="E28" s="13">
        <f t="shared" si="5"/>
        <v>1.2619691574069145</v>
      </c>
      <c r="F28" s="14">
        <f t="shared" si="7"/>
        <v>49.609971571305735</v>
      </c>
      <c r="G28" s="13">
        <f t="shared" si="6"/>
        <v>-0.60997157130573498</v>
      </c>
      <c r="H28" s="13">
        <f t="shared" si="2"/>
        <v>0.60997157130573498</v>
      </c>
      <c r="I28" s="13">
        <f t="shared" si="3"/>
        <v>0.37206531780118735</v>
      </c>
      <c r="J28" s="38">
        <f t="shared" si="1"/>
        <v>1.2448399414402754E-2</v>
      </c>
    </row>
    <row r="29" spans="2:10" x14ac:dyDescent="0.3">
      <c r="B29" s="11">
        <v>20</v>
      </c>
      <c r="C29" s="15">
        <v>48</v>
      </c>
      <c r="D29" s="13">
        <f t="shared" si="4"/>
        <v>39.376707179620375</v>
      </c>
      <c r="E29" s="13">
        <f t="shared" si="5"/>
        <v>1.1958650691347392</v>
      </c>
      <c r="F29" s="14">
        <f t="shared" si="7"/>
        <v>46.576919771336087</v>
      </c>
      <c r="G29" s="13">
        <f t="shared" si="6"/>
        <v>1.4230802286639133</v>
      </c>
      <c r="H29" s="13">
        <f t="shared" si="2"/>
        <v>1.4230802286639133</v>
      </c>
      <c r="I29" s="13">
        <f t="shared" si="3"/>
        <v>2.0251573372141358</v>
      </c>
      <c r="J29" s="38">
        <f t="shared" si="1"/>
        <v>2.9647504763831527E-2</v>
      </c>
    </row>
    <row r="30" spans="2:10" x14ac:dyDescent="0.3">
      <c r="B30" s="11">
        <v>21</v>
      </c>
      <c r="C30" s="15">
        <v>46</v>
      </c>
      <c r="D30" s="13">
        <f t="shared" si="4"/>
        <v>39.934699077029634</v>
      </c>
      <c r="E30" s="13">
        <f t="shared" si="5"/>
        <v>1.1031033670169583</v>
      </c>
      <c r="F30" s="14">
        <f t="shared" si="7"/>
        <v>42.956407832313133</v>
      </c>
      <c r="G30" s="13">
        <f t="shared" si="6"/>
        <v>3.0435921676868674</v>
      </c>
      <c r="H30" s="13">
        <f t="shared" si="2"/>
        <v>3.0435921676868674</v>
      </c>
      <c r="I30" s="13">
        <f t="shared" si="3"/>
        <v>9.2634532832048446</v>
      </c>
      <c r="J30" s="38">
        <f t="shared" si="1"/>
        <v>6.6165047123627557E-2</v>
      </c>
    </row>
    <row r="31" spans="2:10" x14ac:dyDescent="0.3">
      <c r="B31" s="11">
        <v>22</v>
      </c>
      <c r="C31" s="15">
        <v>43</v>
      </c>
      <c r="D31" s="13">
        <f t="shared" si="4"/>
        <v>40.619425928290376</v>
      </c>
      <c r="E31" s="13">
        <f t="shared" si="5"/>
        <v>1.0051097872912509</v>
      </c>
      <c r="F31" s="14">
        <f t="shared" si="7"/>
        <v>39.604660241682282</v>
      </c>
      <c r="G31" s="13">
        <f t="shared" si="6"/>
        <v>3.3953397583177178</v>
      </c>
      <c r="H31" s="13">
        <f t="shared" si="2"/>
        <v>3.3953397583177178</v>
      </c>
      <c r="I31" s="13">
        <f t="shared" si="3"/>
        <v>11.528332074413019</v>
      </c>
      <c r="J31" s="38">
        <f t="shared" si="1"/>
        <v>7.8961389728319023E-2</v>
      </c>
    </row>
    <row r="32" spans="2:10" x14ac:dyDescent="0.3">
      <c r="B32" s="11">
        <v>23</v>
      </c>
      <c r="C32" s="15">
        <v>40</v>
      </c>
      <c r="D32" s="13">
        <f t="shared" si="4"/>
        <v>41.216261463353021</v>
      </c>
      <c r="E32" s="13">
        <f t="shared" si="5"/>
        <v>0.92798244509557193</v>
      </c>
      <c r="F32" s="14">
        <f t="shared" si="7"/>
        <v>37.262448578844889</v>
      </c>
      <c r="G32" s="13">
        <f t="shared" si="6"/>
        <v>2.7375514211551106</v>
      </c>
      <c r="H32" s="13">
        <f t="shared" si="2"/>
        <v>2.7375514211551106</v>
      </c>
      <c r="I32" s="13">
        <f t="shared" si="3"/>
        <v>7.4941877834683659</v>
      </c>
      <c r="J32" s="38">
        <f t="shared" si="1"/>
        <v>6.8438785528877763E-2</v>
      </c>
    </row>
    <row r="33" spans="2:19" ht="14.5" thickBot="1" x14ac:dyDescent="0.35">
      <c r="B33" s="11">
        <v>24</v>
      </c>
      <c r="C33" s="16">
        <v>36</v>
      </c>
      <c r="D33" s="13">
        <f t="shared" si="4"/>
        <v>41.773009170682414</v>
      </c>
      <c r="E33" s="13">
        <f t="shared" si="5"/>
        <v>0.82690555363674001</v>
      </c>
      <c r="F33" s="14">
        <f t="shared" si="7"/>
        <v>33.72239574274338</v>
      </c>
      <c r="G33" s="13">
        <f t="shared" si="6"/>
        <v>2.2776042572566197</v>
      </c>
      <c r="H33" s="13">
        <f t="shared" si="2"/>
        <v>2.2776042572566197</v>
      </c>
      <c r="I33" s="13">
        <f t="shared" si="3"/>
        <v>5.1874811526734783</v>
      </c>
      <c r="J33" s="38">
        <f t="shared" si="1"/>
        <v>6.3266784923794991E-2</v>
      </c>
    </row>
    <row r="34" spans="2:19" x14ac:dyDescent="0.3">
      <c r="B34" s="17" t="s">
        <v>27</v>
      </c>
      <c r="C34" s="18">
        <f>SUM(C10:C33)</f>
        <v>970</v>
      </c>
      <c r="D34" s="19"/>
      <c r="E34" s="19"/>
      <c r="F34" s="19"/>
      <c r="G34" s="20">
        <f>SUM(G11:G33)</f>
        <v>5.6990772517409951</v>
      </c>
      <c r="H34" s="20">
        <f>SUM(H11:H33)</f>
        <v>22.055258414419463</v>
      </c>
      <c r="I34" s="20">
        <f>SUM(I11:I33)</f>
        <v>58.015580657605916</v>
      </c>
      <c r="J34" s="39"/>
    </row>
    <row r="36" spans="2:19" ht="28" x14ac:dyDescent="0.3">
      <c r="B36" s="44" t="s">
        <v>28</v>
      </c>
      <c r="C36" s="45">
        <f>AVERAGE(C10:C21)</f>
        <v>40.333333333333336</v>
      </c>
    </row>
    <row r="38" spans="2:19" ht="15" x14ac:dyDescent="0.3">
      <c r="B38" s="5" t="s">
        <v>11</v>
      </c>
    </row>
    <row r="39" spans="2:19" ht="13.5" customHeight="1" x14ac:dyDescent="0.3">
      <c r="C39" s="21" t="s">
        <v>14</v>
      </c>
      <c r="D39" s="14">
        <f>AVERAGE(H22:H33)</f>
        <v>1.8379382012016219</v>
      </c>
    </row>
    <row r="40" spans="2:19" ht="13.5" customHeight="1" x14ac:dyDescent="0.3">
      <c r="C40" s="21" t="s">
        <v>15</v>
      </c>
      <c r="D40" s="29">
        <f>AVERAGE(J22:J33)</f>
        <v>4.4372593134063693E-2</v>
      </c>
      <c r="E40" s="40"/>
    </row>
    <row r="41" spans="2:19" ht="13.5" customHeight="1" x14ac:dyDescent="0.3">
      <c r="C41" s="21" t="s">
        <v>13</v>
      </c>
      <c r="D41" s="14">
        <f>AVERAGE(G22:G33)</f>
        <v>0.47492310431174961</v>
      </c>
    </row>
    <row r="42" spans="2:19" ht="13.5" customHeight="1" x14ac:dyDescent="0.3">
      <c r="C42" s="21" t="s">
        <v>12</v>
      </c>
      <c r="D42" s="14">
        <f>AVERAGE(I22:I33)</f>
        <v>4.8346317214671597</v>
      </c>
    </row>
    <row r="43" spans="2:19" ht="13.5" customHeight="1" x14ac:dyDescent="0.3"/>
    <row r="47" spans="2:19" x14ac:dyDescent="0.3">
      <c r="N47" s="24"/>
      <c r="S47" s="24"/>
    </row>
    <row r="48" spans="2:19" x14ac:dyDescent="0.3">
      <c r="N48" s="24"/>
    </row>
    <row r="49" spans="14:21" x14ac:dyDescent="0.3">
      <c r="N49" s="24"/>
      <c r="R49" s="24"/>
    </row>
    <row r="50" spans="14:21" x14ac:dyDescent="0.3">
      <c r="N50" s="24"/>
    </row>
    <row r="51" spans="14:21" x14ac:dyDescent="0.3">
      <c r="O51" s="24"/>
      <c r="U51" s="24"/>
    </row>
    <row r="52" spans="14:21" x14ac:dyDescent="0.3">
      <c r="O52" s="24"/>
    </row>
    <row r="53" spans="14:21" x14ac:dyDescent="0.3">
      <c r="O53" s="24"/>
    </row>
  </sheetData>
  <scenarios current="0">
    <scenario name="1" count="2" user="Dimitrios Emiris" comment="Created by Dimitrios Emiris on 10/18/2017">
      <inputCells r="E5" val="0.114038141005502" numFmtId="2"/>
      <inputCells r="E6" val="1" numFmtId="2"/>
    </scenario>
  </scenarios>
  <mergeCells count="12">
    <mergeCell ref="G8:G9"/>
    <mergeCell ref="H8:H9"/>
    <mergeCell ref="I8:I9"/>
    <mergeCell ref="B1:F1"/>
    <mergeCell ref="C4:D4"/>
    <mergeCell ref="C5:D5"/>
    <mergeCell ref="C6:D6"/>
    <mergeCell ref="B8:B9"/>
    <mergeCell ref="C8:C9"/>
    <mergeCell ref="D8:D9"/>
    <mergeCell ref="E8:E9"/>
    <mergeCell ref="F8:F9"/>
  </mergeCells>
  <conditionalFormatting sqref="D40">
    <cfRule type="expression" dxfId="1" priority="1" stopIfTrue="1">
      <formula>ISERROR(D40)</formula>
    </cfRule>
  </conditionalFormatting>
  <dataValidations count="2">
    <dataValidation type="decimal" allowBlank="1" showInputMessage="1" showErrorMessage="1" errorTitle="Alpha" error="Alpha must be between 0 and 1." sqref="WVN98304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E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E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E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E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E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E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E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E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E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E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E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E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E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E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E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E5" xr:uid="{99738FDE-5F1B-4F6C-8B05-3201CDCF3478}">
      <formula1>0</formula1>
      <formula2>1</formula2>
    </dataValidation>
    <dataValidation type="decimal" allowBlank="1" showInputMessage="1" showErrorMessage="1" errorTitle="Beta" error="Beta must be between 0 and 1." sqref="WVN98304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E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E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E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E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E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E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E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E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E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E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E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E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E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E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E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E6" xr:uid="{EA956123-209F-4035-86A3-08BBFA26EB98}">
      <formula1>0</formula1>
      <formula2>1</formula2>
    </dataValidation>
  </dataValidations>
  <pageMargins left="0.7" right="0.7" top="0.75" bottom="0.75" header="0.3" footer="0.3"/>
  <drawing r:id="rId1"/>
  <legacyDrawing r:id="rId2"/>
  <oleObjects>
    <mc:AlternateContent xmlns:mc="http://schemas.openxmlformats.org/markup-compatibility/2006">
      <mc:Choice Requires="x14">
        <oleObject progId="Equation.DSMT4" shapeId="7169" r:id="rId3">
          <objectPr defaultSize="0" autoPict="0" r:id="rId4">
            <anchor moveWithCells="1">
              <from>
                <xdr:col>4</xdr:col>
                <xdr:colOff>1104900</xdr:colOff>
                <xdr:row>39</xdr:row>
                <xdr:rowOff>120650</xdr:rowOff>
              </from>
              <to>
                <xdr:col>6</xdr:col>
                <xdr:colOff>44450</xdr:colOff>
                <xdr:row>42</xdr:row>
                <xdr:rowOff>82550</xdr:rowOff>
              </to>
            </anchor>
          </objectPr>
        </oleObject>
      </mc:Choice>
      <mc:Fallback>
        <oleObject progId="Equation.DSMT4" shapeId="7169" r:id="rId3"/>
      </mc:Fallback>
    </mc:AlternateContent>
    <mc:AlternateContent xmlns:mc="http://schemas.openxmlformats.org/markup-compatibility/2006">
      <mc:Choice Requires="x14">
        <oleObject progId="Equation.DSMT4" shapeId="7170" r:id="rId5">
          <objectPr defaultSize="0" autoPict="0" r:id="rId6">
            <anchor moveWithCells="1">
              <from>
                <xdr:col>6</xdr:col>
                <xdr:colOff>254000</xdr:colOff>
                <xdr:row>39</xdr:row>
                <xdr:rowOff>120650</xdr:rowOff>
              </from>
              <to>
                <xdr:col>7</xdr:col>
                <xdr:colOff>520700</xdr:colOff>
                <xdr:row>41</xdr:row>
                <xdr:rowOff>146050</xdr:rowOff>
              </to>
            </anchor>
          </objectPr>
        </oleObject>
      </mc:Choice>
      <mc:Fallback>
        <oleObject progId="Equation.DSMT4" shapeId="7170" r:id="rId5"/>
      </mc:Fallback>
    </mc:AlternateContent>
    <mc:AlternateContent xmlns:mc="http://schemas.openxmlformats.org/markup-compatibility/2006">
      <mc:Choice Requires="x14">
        <oleObject progId="Equation.DSMT4" shapeId="7171" r:id="rId7">
          <objectPr defaultSize="0" autoPict="0" r:id="rId8">
            <anchor moveWithCells="1">
              <from>
                <xdr:col>6</xdr:col>
                <xdr:colOff>241300</xdr:colOff>
                <xdr:row>36</xdr:row>
                <xdr:rowOff>152400</xdr:rowOff>
              </from>
              <to>
                <xdr:col>7</xdr:col>
                <xdr:colOff>546100</xdr:colOff>
                <xdr:row>39</xdr:row>
                <xdr:rowOff>25400</xdr:rowOff>
              </to>
            </anchor>
          </objectPr>
        </oleObject>
      </mc:Choice>
      <mc:Fallback>
        <oleObject progId="Equation.DSMT4" shapeId="7171" r:id="rId7"/>
      </mc:Fallback>
    </mc:AlternateContent>
    <mc:AlternateContent xmlns:mc="http://schemas.openxmlformats.org/markup-compatibility/2006">
      <mc:Choice Requires="x14">
        <oleObject progId="Equation.DSMT4" shapeId="7172" r:id="rId9">
          <objectPr defaultSize="0" autoPict="0" r:id="rId10">
            <anchor moveWithCells="1">
              <from>
                <xdr:col>4</xdr:col>
                <xdr:colOff>1092200</xdr:colOff>
                <xdr:row>36</xdr:row>
                <xdr:rowOff>158750</xdr:rowOff>
              </from>
              <to>
                <xdr:col>5</xdr:col>
                <xdr:colOff>1054100</xdr:colOff>
                <xdr:row>39</xdr:row>
                <xdr:rowOff>44450</xdr:rowOff>
              </to>
            </anchor>
          </objectPr>
        </oleObject>
      </mc:Choice>
      <mc:Fallback>
        <oleObject progId="Equation.DSMT4" shapeId="7172" r:id="rId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982B-D29E-4C4B-A39E-01598341637C}">
  <dimension ref="B1:X47"/>
  <sheetViews>
    <sheetView topLeftCell="D6" zoomScale="90" zoomScaleNormal="90" workbookViewId="0">
      <selection activeCell="P6" sqref="P6"/>
    </sheetView>
  </sheetViews>
  <sheetFormatPr defaultRowHeight="14" x14ac:dyDescent="0.3"/>
  <cols>
    <col min="1" max="1" width="3.1796875" style="3" customWidth="1"/>
    <col min="2" max="2" width="8.6328125" style="3" customWidth="1"/>
    <col min="3" max="3" width="11" style="3" customWidth="1"/>
    <col min="4" max="6" width="9.453125" style="3" customWidth="1"/>
    <col min="7" max="7" width="15.90625" style="3" customWidth="1"/>
    <col min="8" max="8" width="14.6328125" style="3" customWidth="1"/>
    <col min="9" max="9" width="10.90625" style="3" customWidth="1"/>
    <col min="10" max="10" width="8.7265625" style="3" customWidth="1"/>
    <col min="11" max="11" width="11.7265625" style="3" customWidth="1"/>
    <col min="12" max="12" width="18.81640625" style="3" hidden="1" customWidth="1"/>
    <col min="13" max="13" width="6.26953125" style="3" hidden="1" customWidth="1"/>
    <col min="14" max="14" width="10.90625" style="3" customWidth="1"/>
    <col min="15" max="261" width="8.7265625" style="3"/>
    <col min="262" max="262" width="11.26953125" style="3" customWidth="1"/>
    <col min="263" max="263" width="10.26953125" style="3" customWidth="1"/>
    <col min="264" max="517" width="8.7265625" style="3"/>
    <col min="518" max="518" width="11.26953125" style="3" customWidth="1"/>
    <col min="519" max="519" width="10.26953125" style="3" customWidth="1"/>
    <col min="520" max="773" width="8.7265625" style="3"/>
    <col min="774" max="774" width="11.26953125" style="3" customWidth="1"/>
    <col min="775" max="775" width="10.26953125" style="3" customWidth="1"/>
    <col min="776" max="1029" width="8.7265625" style="3"/>
    <col min="1030" max="1030" width="11.26953125" style="3" customWidth="1"/>
    <col min="1031" max="1031" width="10.26953125" style="3" customWidth="1"/>
    <col min="1032" max="1285" width="8.7265625" style="3"/>
    <col min="1286" max="1286" width="11.26953125" style="3" customWidth="1"/>
    <col min="1287" max="1287" width="10.26953125" style="3" customWidth="1"/>
    <col min="1288" max="1541" width="8.7265625" style="3"/>
    <col min="1542" max="1542" width="11.26953125" style="3" customWidth="1"/>
    <col min="1543" max="1543" width="10.26953125" style="3" customWidth="1"/>
    <col min="1544" max="1797" width="8.7265625" style="3"/>
    <col min="1798" max="1798" width="11.26953125" style="3" customWidth="1"/>
    <col min="1799" max="1799" width="10.26953125" style="3" customWidth="1"/>
    <col min="1800" max="2053" width="8.7265625" style="3"/>
    <col min="2054" max="2054" width="11.26953125" style="3" customWidth="1"/>
    <col min="2055" max="2055" width="10.26953125" style="3" customWidth="1"/>
    <col min="2056" max="2309" width="8.7265625" style="3"/>
    <col min="2310" max="2310" width="11.26953125" style="3" customWidth="1"/>
    <col min="2311" max="2311" width="10.26953125" style="3" customWidth="1"/>
    <col min="2312" max="2565" width="8.7265625" style="3"/>
    <col min="2566" max="2566" width="11.26953125" style="3" customWidth="1"/>
    <col min="2567" max="2567" width="10.26953125" style="3" customWidth="1"/>
    <col min="2568" max="2821" width="8.7265625" style="3"/>
    <col min="2822" max="2822" width="11.26953125" style="3" customWidth="1"/>
    <col min="2823" max="2823" width="10.26953125" style="3" customWidth="1"/>
    <col min="2824" max="3077" width="8.7265625" style="3"/>
    <col min="3078" max="3078" width="11.26953125" style="3" customWidth="1"/>
    <col min="3079" max="3079" width="10.26953125" style="3" customWidth="1"/>
    <col min="3080" max="3333" width="8.7265625" style="3"/>
    <col min="3334" max="3334" width="11.26953125" style="3" customWidth="1"/>
    <col min="3335" max="3335" width="10.26953125" style="3" customWidth="1"/>
    <col min="3336" max="3589" width="8.7265625" style="3"/>
    <col min="3590" max="3590" width="11.26953125" style="3" customWidth="1"/>
    <col min="3591" max="3591" width="10.26953125" style="3" customWidth="1"/>
    <col min="3592" max="3845" width="8.7265625" style="3"/>
    <col min="3846" max="3846" width="11.26953125" style="3" customWidth="1"/>
    <col min="3847" max="3847" width="10.26953125" style="3" customWidth="1"/>
    <col min="3848" max="4101" width="8.7265625" style="3"/>
    <col min="4102" max="4102" width="11.26953125" style="3" customWidth="1"/>
    <col min="4103" max="4103" width="10.26953125" style="3" customWidth="1"/>
    <col min="4104" max="4357" width="8.7265625" style="3"/>
    <col min="4358" max="4358" width="11.26953125" style="3" customWidth="1"/>
    <col min="4359" max="4359" width="10.26953125" style="3" customWidth="1"/>
    <col min="4360" max="4613" width="8.7265625" style="3"/>
    <col min="4614" max="4614" width="11.26953125" style="3" customWidth="1"/>
    <col min="4615" max="4615" width="10.26953125" style="3" customWidth="1"/>
    <col min="4616" max="4869" width="8.7265625" style="3"/>
    <col min="4870" max="4870" width="11.26953125" style="3" customWidth="1"/>
    <col min="4871" max="4871" width="10.26953125" style="3" customWidth="1"/>
    <col min="4872" max="5125" width="8.7265625" style="3"/>
    <col min="5126" max="5126" width="11.26953125" style="3" customWidth="1"/>
    <col min="5127" max="5127" width="10.26953125" style="3" customWidth="1"/>
    <col min="5128" max="5381" width="8.7265625" style="3"/>
    <col min="5382" max="5382" width="11.26953125" style="3" customWidth="1"/>
    <col min="5383" max="5383" width="10.26953125" style="3" customWidth="1"/>
    <col min="5384" max="5637" width="8.7265625" style="3"/>
    <col min="5638" max="5638" width="11.26953125" style="3" customWidth="1"/>
    <col min="5639" max="5639" width="10.26953125" style="3" customWidth="1"/>
    <col min="5640" max="5893" width="8.7265625" style="3"/>
    <col min="5894" max="5894" width="11.26953125" style="3" customWidth="1"/>
    <col min="5895" max="5895" width="10.26953125" style="3" customWidth="1"/>
    <col min="5896" max="6149" width="8.7265625" style="3"/>
    <col min="6150" max="6150" width="11.26953125" style="3" customWidth="1"/>
    <col min="6151" max="6151" width="10.26953125" style="3" customWidth="1"/>
    <col min="6152" max="6405" width="8.7265625" style="3"/>
    <col min="6406" max="6406" width="11.26953125" style="3" customWidth="1"/>
    <col min="6407" max="6407" width="10.26953125" style="3" customWidth="1"/>
    <col min="6408" max="6661" width="8.7265625" style="3"/>
    <col min="6662" max="6662" width="11.26953125" style="3" customWidth="1"/>
    <col min="6663" max="6663" width="10.26953125" style="3" customWidth="1"/>
    <col min="6664" max="6917" width="8.7265625" style="3"/>
    <col min="6918" max="6918" width="11.26953125" style="3" customWidth="1"/>
    <col min="6919" max="6919" width="10.26953125" style="3" customWidth="1"/>
    <col min="6920" max="7173" width="8.7265625" style="3"/>
    <col min="7174" max="7174" width="11.26953125" style="3" customWidth="1"/>
    <col min="7175" max="7175" width="10.26953125" style="3" customWidth="1"/>
    <col min="7176" max="7429" width="8.7265625" style="3"/>
    <col min="7430" max="7430" width="11.26953125" style="3" customWidth="1"/>
    <col min="7431" max="7431" width="10.26953125" style="3" customWidth="1"/>
    <col min="7432" max="7685" width="8.7265625" style="3"/>
    <col min="7686" max="7686" width="11.26953125" style="3" customWidth="1"/>
    <col min="7687" max="7687" width="10.26953125" style="3" customWidth="1"/>
    <col min="7688" max="7941" width="8.7265625" style="3"/>
    <col min="7942" max="7942" width="11.26953125" style="3" customWidth="1"/>
    <col min="7943" max="7943" width="10.26953125" style="3" customWidth="1"/>
    <col min="7944" max="8197" width="8.7265625" style="3"/>
    <col min="8198" max="8198" width="11.26953125" style="3" customWidth="1"/>
    <col min="8199" max="8199" width="10.26953125" style="3" customWidth="1"/>
    <col min="8200" max="8453" width="8.7265625" style="3"/>
    <col min="8454" max="8454" width="11.26953125" style="3" customWidth="1"/>
    <col min="8455" max="8455" width="10.26953125" style="3" customWidth="1"/>
    <col min="8456" max="8709" width="8.7265625" style="3"/>
    <col min="8710" max="8710" width="11.26953125" style="3" customWidth="1"/>
    <col min="8711" max="8711" width="10.26953125" style="3" customWidth="1"/>
    <col min="8712" max="8965" width="8.7265625" style="3"/>
    <col min="8966" max="8966" width="11.26953125" style="3" customWidth="1"/>
    <col min="8967" max="8967" width="10.26953125" style="3" customWidth="1"/>
    <col min="8968" max="9221" width="8.7265625" style="3"/>
    <col min="9222" max="9222" width="11.26953125" style="3" customWidth="1"/>
    <col min="9223" max="9223" width="10.26953125" style="3" customWidth="1"/>
    <col min="9224" max="9477" width="8.7265625" style="3"/>
    <col min="9478" max="9478" width="11.26953125" style="3" customWidth="1"/>
    <col min="9479" max="9479" width="10.26953125" style="3" customWidth="1"/>
    <col min="9480" max="9733" width="8.7265625" style="3"/>
    <col min="9734" max="9734" width="11.26953125" style="3" customWidth="1"/>
    <col min="9735" max="9735" width="10.26953125" style="3" customWidth="1"/>
    <col min="9736" max="9989" width="8.7265625" style="3"/>
    <col min="9990" max="9990" width="11.26953125" style="3" customWidth="1"/>
    <col min="9991" max="9991" width="10.26953125" style="3" customWidth="1"/>
    <col min="9992" max="10245" width="8.7265625" style="3"/>
    <col min="10246" max="10246" width="11.26953125" style="3" customWidth="1"/>
    <col min="10247" max="10247" width="10.26953125" style="3" customWidth="1"/>
    <col min="10248" max="10501" width="8.7265625" style="3"/>
    <col min="10502" max="10502" width="11.26953125" style="3" customWidth="1"/>
    <col min="10503" max="10503" width="10.26953125" style="3" customWidth="1"/>
    <col min="10504" max="10757" width="8.7265625" style="3"/>
    <col min="10758" max="10758" width="11.26953125" style="3" customWidth="1"/>
    <col min="10759" max="10759" width="10.26953125" style="3" customWidth="1"/>
    <col min="10760" max="11013" width="8.7265625" style="3"/>
    <col min="11014" max="11014" width="11.26953125" style="3" customWidth="1"/>
    <col min="11015" max="11015" width="10.26953125" style="3" customWidth="1"/>
    <col min="11016" max="11269" width="8.7265625" style="3"/>
    <col min="11270" max="11270" width="11.26953125" style="3" customWidth="1"/>
    <col min="11271" max="11271" width="10.26953125" style="3" customWidth="1"/>
    <col min="11272" max="11525" width="8.7265625" style="3"/>
    <col min="11526" max="11526" width="11.26953125" style="3" customWidth="1"/>
    <col min="11527" max="11527" width="10.26953125" style="3" customWidth="1"/>
    <col min="11528" max="11781" width="8.7265625" style="3"/>
    <col min="11782" max="11782" width="11.26953125" style="3" customWidth="1"/>
    <col min="11783" max="11783" width="10.26953125" style="3" customWidth="1"/>
    <col min="11784" max="12037" width="8.7265625" style="3"/>
    <col min="12038" max="12038" width="11.26953125" style="3" customWidth="1"/>
    <col min="12039" max="12039" width="10.26953125" style="3" customWidth="1"/>
    <col min="12040" max="12293" width="8.7265625" style="3"/>
    <col min="12294" max="12294" width="11.26953125" style="3" customWidth="1"/>
    <col min="12295" max="12295" width="10.26953125" style="3" customWidth="1"/>
    <col min="12296" max="12549" width="8.7265625" style="3"/>
    <col min="12550" max="12550" width="11.26953125" style="3" customWidth="1"/>
    <col min="12551" max="12551" width="10.26953125" style="3" customWidth="1"/>
    <col min="12552" max="12805" width="8.7265625" style="3"/>
    <col min="12806" max="12806" width="11.26953125" style="3" customWidth="1"/>
    <col min="12807" max="12807" width="10.26953125" style="3" customWidth="1"/>
    <col min="12808" max="13061" width="8.7265625" style="3"/>
    <col min="13062" max="13062" width="11.26953125" style="3" customWidth="1"/>
    <col min="13063" max="13063" width="10.26953125" style="3" customWidth="1"/>
    <col min="13064" max="13317" width="8.7265625" style="3"/>
    <col min="13318" max="13318" width="11.26953125" style="3" customWidth="1"/>
    <col min="13319" max="13319" width="10.26953125" style="3" customWidth="1"/>
    <col min="13320" max="13573" width="8.7265625" style="3"/>
    <col min="13574" max="13574" width="11.26953125" style="3" customWidth="1"/>
    <col min="13575" max="13575" width="10.26953125" style="3" customWidth="1"/>
    <col min="13576" max="13829" width="8.7265625" style="3"/>
    <col min="13830" max="13830" width="11.26953125" style="3" customWidth="1"/>
    <col min="13831" max="13831" width="10.26953125" style="3" customWidth="1"/>
    <col min="13832" max="14085" width="8.7265625" style="3"/>
    <col min="14086" max="14086" width="11.26953125" style="3" customWidth="1"/>
    <col min="14087" max="14087" width="10.26953125" style="3" customWidth="1"/>
    <col min="14088" max="14341" width="8.7265625" style="3"/>
    <col min="14342" max="14342" width="11.26953125" style="3" customWidth="1"/>
    <col min="14343" max="14343" width="10.26953125" style="3" customWidth="1"/>
    <col min="14344" max="14597" width="8.7265625" style="3"/>
    <col min="14598" max="14598" width="11.26953125" style="3" customWidth="1"/>
    <col min="14599" max="14599" width="10.26953125" style="3" customWidth="1"/>
    <col min="14600" max="14853" width="8.7265625" style="3"/>
    <col min="14854" max="14854" width="11.26953125" style="3" customWidth="1"/>
    <col min="14855" max="14855" width="10.26953125" style="3" customWidth="1"/>
    <col min="14856" max="15109" width="8.7265625" style="3"/>
    <col min="15110" max="15110" width="11.26953125" style="3" customWidth="1"/>
    <col min="15111" max="15111" width="10.26953125" style="3" customWidth="1"/>
    <col min="15112" max="15365" width="8.7265625" style="3"/>
    <col min="15366" max="15366" width="11.26953125" style="3" customWidth="1"/>
    <col min="15367" max="15367" width="10.26953125" style="3" customWidth="1"/>
    <col min="15368" max="15621" width="8.7265625" style="3"/>
    <col min="15622" max="15622" width="11.26953125" style="3" customWidth="1"/>
    <col min="15623" max="15623" width="10.26953125" style="3" customWidth="1"/>
    <col min="15624" max="15877" width="8.7265625" style="3"/>
    <col min="15878" max="15878" width="11.26953125" style="3" customWidth="1"/>
    <col min="15879" max="15879" width="10.26953125" style="3" customWidth="1"/>
    <col min="15880" max="16133" width="8.7265625" style="3"/>
    <col min="16134" max="16134" width="11.26953125" style="3" customWidth="1"/>
    <col min="16135" max="16135" width="10.26953125" style="3" customWidth="1"/>
    <col min="16136" max="16384" width="8.7265625" style="3"/>
  </cols>
  <sheetData>
    <row r="1" spans="2:16" ht="22.5" x14ac:dyDescent="0.3">
      <c r="B1" s="53" t="s">
        <v>24</v>
      </c>
      <c r="C1" s="53"/>
      <c r="D1" s="53"/>
      <c r="E1" s="53"/>
      <c r="F1" s="53"/>
      <c r="G1" s="53"/>
      <c r="H1" s="53"/>
      <c r="I1" s="53"/>
      <c r="K1" s="4"/>
    </row>
    <row r="3" spans="2:16" ht="15" x14ac:dyDescent="0.3">
      <c r="B3" s="5" t="s">
        <v>2</v>
      </c>
      <c r="C3" s="4"/>
      <c r="D3" s="4"/>
      <c r="E3" s="4"/>
      <c r="F3" s="4"/>
      <c r="J3" s="6"/>
    </row>
    <row r="4" spans="2:16" x14ac:dyDescent="0.3">
      <c r="N4" s="49" t="s">
        <v>16</v>
      </c>
      <c r="O4" s="49"/>
      <c r="P4" s="7">
        <v>12</v>
      </c>
    </row>
    <row r="5" spans="2:16" x14ac:dyDescent="0.3">
      <c r="N5" s="49" t="s">
        <v>0</v>
      </c>
      <c r="O5" s="49"/>
      <c r="P5" s="8">
        <v>0.8</v>
      </c>
    </row>
    <row r="6" spans="2:16" x14ac:dyDescent="0.3">
      <c r="N6" s="49" t="s">
        <v>25</v>
      </c>
      <c r="O6" s="49"/>
      <c r="P6" s="8">
        <v>0.2</v>
      </c>
    </row>
    <row r="7" spans="2:16" x14ac:dyDescent="0.3">
      <c r="B7" s="9"/>
      <c r="G7" s="9"/>
      <c r="H7" s="9"/>
      <c r="I7" s="9"/>
      <c r="J7" s="9"/>
      <c r="K7" s="9"/>
    </row>
    <row r="8" spans="2:16" ht="15" customHeight="1" x14ac:dyDescent="0.3">
      <c r="B8" s="47" t="s">
        <v>29</v>
      </c>
      <c r="C8" s="47" t="s">
        <v>5</v>
      </c>
      <c r="D8" s="51" t="s">
        <v>30</v>
      </c>
      <c r="E8" s="51" t="s">
        <v>7</v>
      </c>
      <c r="F8" s="47" t="s">
        <v>31</v>
      </c>
      <c r="G8" s="47" t="s">
        <v>20</v>
      </c>
      <c r="H8" s="47" t="s">
        <v>26</v>
      </c>
      <c r="I8" s="47" t="s">
        <v>6</v>
      </c>
      <c r="J8" s="51" t="s">
        <v>7</v>
      </c>
      <c r="K8" s="47" t="s">
        <v>8</v>
      </c>
      <c r="L8" s="47" t="s">
        <v>9</v>
      </c>
      <c r="M8" s="33"/>
      <c r="N8" s="47" t="s">
        <v>32</v>
      </c>
    </row>
    <row r="9" spans="2:16" x14ac:dyDescent="0.3">
      <c r="B9" s="48"/>
      <c r="C9" s="48"/>
      <c r="D9" s="52"/>
      <c r="E9" s="52"/>
      <c r="F9" s="48"/>
      <c r="G9" s="48"/>
      <c r="H9" s="48"/>
      <c r="I9" s="48"/>
      <c r="J9" s="52"/>
      <c r="K9" s="48"/>
      <c r="L9" s="48"/>
      <c r="M9" s="33"/>
      <c r="N9" s="48"/>
    </row>
    <row r="10" spans="2:16" x14ac:dyDescent="0.3">
      <c r="B10" s="11">
        <v>1</v>
      </c>
      <c r="C10" s="15">
        <v>50</v>
      </c>
      <c r="D10" s="15"/>
      <c r="E10" s="15"/>
      <c r="F10" s="15"/>
      <c r="G10" s="13"/>
      <c r="H10" s="13">
        <f t="shared" ref="H10:H21" si="0">C10/$C$30</f>
        <v>0.72992700729927007</v>
      </c>
      <c r="I10" s="14"/>
      <c r="J10" s="35"/>
      <c r="K10" s="35"/>
      <c r="L10" s="36"/>
      <c r="M10" s="3">
        <f t="shared" ref="M10:M27" si="1">ABS(J10/C10)</f>
        <v>0</v>
      </c>
    </row>
    <row r="11" spans="2:16" x14ac:dyDescent="0.3">
      <c r="B11" s="11">
        <v>2</v>
      </c>
      <c r="C11" s="15">
        <v>54</v>
      </c>
      <c r="D11" s="15"/>
      <c r="E11" s="15"/>
      <c r="F11" s="15"/>
      <c r="G11" s="13"/>
      <c r="H11" s="13">
        <f t="shared" si="0"/>
        <v>0.78832116788321172</v>
      </c>
      <c r="I11" s="14"/>
      <c r="J11" s="13"/>
      <c r="K11" s="13"/>
      <c r="L11" s="13"/>
      <c r="M11" s="38">
        <f t="shared" si="1"/>
        <v>0</v>
      </c>
    </row>
    <row r="12" spans="2:16" x14ac:dyDescent="0.3">
      <c r="B12" s="11">
        <v>3</v>
      </c>
      <c r="C12" s="15">
        <v>61</v>
      </c>
      <c r="D12" s="15"/>
      <c r="E12" s="15"/>
      <c r="F12" s="15"/>
      <c r="G12" s="13"/>
      <c r="H12" s="13">
        <f t="shared" si="0"/>
        <v>0.89051094890510951</v>
      </c>
      <c r="I12" s="14"/>
      <c r="J12" s="13"/>
      <c r="K12" s="13"/>
      <c r="L12" s="13"/>
      <c r="M12" s="38">
        <f t="shared" si="1"/>
        <v>0</v>
      </c>
    </row>
    <row r="13" spans="2:16" x14ac:dyDescent="0.3">
      <c r="B13" s="11">
        <v>4</v>
      </c>
      <c r="C13" s="15">
        <v>68</v>
      </c>
      <c r="D13" s="15"/>
      <c r="E13" s="15"/>
      <c r="F13" s="15"/>
      <c r="G13" s="13"/>
      <c r="H13" s="13">
        <f t="shared" si="0"/>
        <v>0.99270072992700731</v>
      </c>
      <c r="I13" s="14"/>
      <c r="J13" s="13"/>
      <c r="K13" s="13"/>
      <c r="L13" s="13"/>
      <c r="M13" s="38">
        <f t="shared" si="1"/>
        <v>0</v>
      </c>
    </row>
    <row r="14" spans="2:16" x14ac:dyDescent="0.3">
      <c r="B14" s="11">
        <v>5</v>
      </c>
      <c r="C14" s="15">
        <v>76</v>
      </c>
      <c r="D14" s="15"/>
      <c r="E14" s="15"/>
      <c r="F14" s="15"/>
      <c r="G14" s="13"/>
      <c r="H14" s="13">
        <f t="shared" si="0"/>
        <v>1.1094890510948905</v>
      </c>
      <c r="I14" s="14"/>
      <c r="J14" s="13"/>
      <c r="K14" s="13"/>
      <c r="L14" s="13"/>
      <c r="M14" s="38">
        <f t="shared" si="1"/>
        <v>0</v>
      </c>
    </row>
    <row r="15" spans="2:16" x14ac:dyDescent="0.3">
      <c r="B15" s="11">
        <v>6</v>
      </c>
      <c r="C15" s="15">
        <v>87</v>
      </c>
      <c r="D15" s="15"/>
      <c r="E15" s="15"/>
      <c r="F15" s="15"/>
      <c r="G15" s="13"/>
      <c r="H15" s="13">
        <f t="shared" si="0"/>
        <v>1.2700729927007299</v>
      </c>
      <c r="I15" s="14"/>
      <c r="J15" s="13"/>
      <c r="K15" s="13"/>
      <c r="L15" s="13"/>
      <c r="M15" s="38">
        <f t="shared" si="1"/>
        <v>0</v>
      </c>
    </row>
    <row r="16" spans="2:16" x14ac:dyDescent="0.3">
      <c r="B16" s="11">
        <v>7</v>
      </c>
      <c r="C16" s="15">
        <v>94</v>
      </c>
      <c r="D16" s="15"/>
      <c r="E16" s="15"/>
      <c r="F16" s="15"/>
      <c r="G16" s="13"/>
      <c r="H16" s="13">
        <f t="shared" si="0"/>
        <v>1.3722627737226278</v>
      </c>
      <c r="I16" s="14"/>
      <c r="J16" s="13"/>
      <c r="K16" s="13"/>
      <c r="L16" s="13"/>
      <c r="M16" s="38">
        <f t="shared" si="1"/>
        <v>0</v>
      </c>
    </row>
    <row r="17" spans="2:14" x14ac:dyDescent="0.3">
      <c r="B17" s="11">
        <v>8</v>
      </c>
      <c r="C17" s="15">
        <v>86</v>
      </c>
      <c r="D17" s="15"/>
      <c r="E17" s="15"/>
      <c r="F17" s="15"/>
      <c r="G17" s="13"/>
      <c r="H17" s="13">
        <f t="shared" si="0"/>
        <v>1.2554744525547445</v>
      </c>
      <c r="I17" s="14"/>
      <c r="J17" s="13"/>
      <c r="K17" s="13"/>
      <c r="L17" s="13"/>
      <c r="M17" s="38">
        <f t="shared" si="1"/>
        <v>0</v>
      </c>
    </row>
    <row r="18" spans="2:14" x14ac:dyDescent="0.3">
      <c r="B18" s="11">
        <v>9</v>
      </c>
      <c r="C18" s="15">
        <v>70</v>
      </c>
      <c r="D18" s="15"/>
      <c r="E18" s="15"/>
      <c r="F18" s="15"/>
      <c r="G18" s="13"/>
      <c r="H18" s="13">
        <f t="shared" si="0"/>
        <v>1.0218978102189782</v>
      </c>
      <c r="I18" s="14"/>
      <c r="J18" s="13"/>
      <c r="K18" s="13"/>
      <c r="L18" s="13"/>
      <c r="M18" s="38">
        <f t="shared" si="1"/>
        <v>0</v>
      </c>
    </row>
    <row r="19" spans="2:14" x14ac:dyDescent="0.3">
      <c r="B19" s="11">
        <v>10</v>
      </c>
      <c r="C19" s="15">
        <v>65</v>
      </c>
      <c r="D19" s="15"/>
      <c r="E19" s="15"/>
      <c r="F19" s="15"/>
      <c r="G19" s="13"/>
      <c r="H19" s="13">
        <f t="shared" si="0"/>
        <v>0.94890510948905105</v>
      </c>
      <c r="I19" s="14"/>
      <c r="J19" s="13"/>
      <c r="K19" s="13"/>
      <c r="L19" s="13"/>
      <c r="M19" s="38">
        <f t="shared" si="1"/>
        <v>0</v>
      </c>
    </row>
    <row r="20" spans="2:14" x14ac:dyDescent="0.3">
      <c r="B20" s="11">
        <v>11</v>
      </c>
      <c r="C20" s="15">
        <v>59</v>
      </c>
      <c r="D20" s="15"/>
      <c r="E20" s="15"/>
      <c r="F20" s="15"/>
      <c r="G20" s="13"/>
      <c r="H20" s="13">
        <f t="shared" si="0"/>
        <v>0.86131386861313863</v>
      </c>
      <c r="I20" s="14"/>
      <c r="J20" s="13"/>
      <c r="K20" s="13"/>
      <c r="L20" s="13"/>
      <c r="M20" s="38">
        <f t="shared" si="1"/>
        <v>0</v>
      </c>
    </row>
    <row r="21" spans="2:14" x14ac:dyDescent="0.3">
      <c r="B21" s="11">
        <v>12</v>
      </c>
      <c r="C21" s="15">
        <v>52</v>
      </c>
      <c r="D21" s="15"/>
      <c r="E21" s="15"/>
      <c r="F21" s="15"/>
      <c r="G21" s="41">
        <v>52</v>
      </c>
      <c r="H21" s="42">
        <f t="shared" si="0"/>
        <v>0.75912408759124084</v>
      </c>
      <c r="I21" s="14"/>
      <c r="J21" s="13"/>
      <c r="K21" s="13"/>
      <c r="L21" s="13"/>
      <c r="M21" s="38">
        <f t="shared" si="1"/>
        <v>0</v>
      </c>
    </row>
    <row r="22" spans="2:14" x14ac:dyDescent="0.3">
      <c r="B22" s="11">
        <v>13</v>
      </c>
      <c r="C22" s="15">
        <v>48</v>
      </c>
      <c r="D22" s="46">
        <f>AVERAGE(C18:C21)</f>
        <v>61.5</v>
      </c>
      <c r="E22" s="46">
        <f>C22-D22</f>
        <v>-13.5</v>
      </c>
      <c r="F22" s="46">
        <f>ABS(E22)</f>
        <v>13.5</v>
      </c>
      <c r="G22" s="43">
        <f t="shared" ref="G22:G27" si="2">$P$5*C22/H10+(1-$P$5)*G21</f>
        <v>63.00800000000001</v>
      </c>
      <c r="H22" s="42">
        <f t="shared" ref="H22:H27" si="3">$P$6*C22/G22+(1-$P$6)*H10</f>
        <v>0.7363032107149875</v>
      </c>
      <c r="I22" s="14">
        <f>G21*H10</f>
        <v>37.956204379562045</v>
      </c>
      <c r="J22" s="13">
        <f t="shared" ref="J22:J27" si="4">C22-I22</f>
        <v>10.043795620437955</v>
      </c>
      <c r="K22" s="13">
        <f t="shared" ref="K22:K27" si="5">ABS(C22-I22)</f>
        <v>10.043795620437955</v>
      </c>
      <c r="L22" s="13">
        <f t="shared" ref="L22:L27" si="6">J22^2</f>
        <v>100.87783046512864</v>
      </c>
      <c r="M22" s="38">
        <f t="shared" si="1"/>
        <v>0.20924574209245739</v>
      </c>
      <c r="N22" s="14">
        <v>36.496350364963504</v>
      </c>
    </row>
    <row r="23" spans="2:14" x14ac:dyDescent="0.3">
      <c r="B23" s="11">
        <v>14</v>
      </c>
      <c r="C23" s="15">
        <v>55</v>
      </c>
      <c r="D23" s="46">
        <f t="shared" ref="D23:D27" si="7">AVERAGE(C19:C22)</f>
        <v>56</v>
      </c>
      <c r="E23" s="46">
        <f t="shared" ref="E23:E27" si="8">C23-D23</f>
        <v>-1</v>
      </c>
      <c r="F23" s="46">
        <f t="shared" ref="F23:F27" si="9">ABS(E23)</f>
        <v>1</v>
      </c>
      <c r="G23" s="13">
        <f t="shared" si="2"/>
        <v>68.416414814814814</v>
      </c>
      <c r="H23" s="13">
        <f t="shared" si="3"/>
        <v>0.7914370633117811</v>
      </c>
      <c r="I23" s="14">
        <f>G22*H11</f>
        <v>49.670540145985413</v>
      </c>
      <c r="J23" s="13">
        <f t="shared" si="4"/>
        <v>5.329459854014587</v>
      </c>
      <c r="K23" s="13">
        <f t="shared" si="5"/>
        <v>5.329459854014587</v>
      </c>
      <c r="L23" s="13">
        <f t="shared" si="6"/>
        <v>28.403142335553184</v>
      </c>
      <c r="M23" s="38">
        <f t="shared" si="1"/>
        <v>9.6899270072992497E-2</v>
      </c>
      <c r="N23" s="14">
        <v>41.90084671532847</v>
      </c>
    </row>
    <row r="24" spans="2:14" x14ac:dyDescent="0.3">
      <c r="B24" s="11">
        <v>15</v>
      </c>
      <c r="C24" s="15">
        <v>60</v>
      </c>
      <c r="D24" s="46">
        <f t="shared" si="7"/>
        <v>53.5</v>
      </c>
      <c r="E24" s="46">
        <f t="shared" si="8"/>
        <v>6.5</v>
      </c>
      <c r="F24" s="46">
        <f t="shared" si="9"/>
        <v>6.5</v>
      </c>
      <c r="G24" s="13">
        <f t="shared" si="2"/>
        <v>67.584922307225256</v>
      </c>
      <c r="H24" s="13">
        <f t="shared" si="3"/>
        <v>0.88996315425161043</v>
      </c>
      <c r="I24" s="14">
        <f t="shared" ref="I24:I27" si="10">G23*H12</f>
        <v>60.925566477426329</v>
      </c>
      <c r="J24" s="13">
        <f t="shared" si="4"/>
        <v>-0.92556647742632947</v>
      </c>
      <c r="K24" s="13">
        <f t="shared" si="5"/>
        <v>0.92556647742632947</v>
      </c>
      <c r="L24" s="13">
        <f t="shared" si="6"/>
        <v>0.85667330413538401</v>
      </c>
      <c r="M24" s="38">
        <f t="shared" si="1"/>
        <v>1.5426107957105492E-2</v>
      </c>
      <c r="N24" s="14">
        <v>50.291876290889434</v>
      </c>
    </row>
    <row r="25" spans="2:14" x14ac:dyDescent="0.3">
      <c r="B25" s="11">
        <v>16</v>
      </c>
      <c r="C25" s="15">
        <v>70</v>
      </c>
      <c r="D25" s="46">
        <f t="shared" si="7"/>
        <v>53.75</v>
      </c>
      <c r="E25" s="46">
        <f t="shared" si="8"/>
        <v>16.25</v>
      </c>
      <c r="F25" s="46">
        <f t="shared" si="9"/>
        <v>16.25</v>
      </c>
      <c r="G25" s="13">
        <f t="shared" si="2"/>
        <v>69.928749167327396</v>
      </c>
      <c r="H25" s="13">
        <f t="shared" si="3"/>
        <v>0.99436436517184679</v>
      </c>
      <c r="I25" s="14">
        <f t="shared" si="10"/>
        <v>67.091601706442589</v>
      </c>
      <c r="J25" s="13">
        <f t="shared" si="4"/>
        <v>2.9083982935574113</v>
      </c>
      <c r="K25" s="13">
        <f t="shared" si="5"/>
        <v>2.9083982935574113</v>
      </c>
      <c r="L25" s="13">
        <f t="shared" si="6"/>
        <v>8.4587806339676614</v>
      </c>
      <c r="M25" s="38">
        <f t="shared" si="1"/>
        <v>4.1548547050820159E-2</v>
      </c>
      <c r="N25" s="14">
        <v>58.227509347940746</v>
      </c>
    </row>
    <row r="26" spans="2:14" x14ac:dyDescent="0.3">
      <c r="B26" s="11">
        <v>17</v>
      </c>
      <c r="C26" s="15">
        <v>75</v>
      </c>
      <c r="D26" s="46">
        <f t="shared" si="7"/>
        <v>58.25</v>
      </c>
      <c r="E26" s="46">
        <f t="shared" si="8"/>
        <v>16.75</v>
      </c>
      <c r="F26" s="46">
        <f t="shared" si="9"/>
        <v>16.75</v>
      </c>
      <c r="G26" s="13">
        <f t="shared" si="2"/>
        <v>68.064697201886531</v>
      </c>
      <c r="H26" s="13">
        <f t="shared" si="3"/>
        <v>1.1079698015195973</v>
      </c>
      <c r="I26" s="14">
        <f t="shared" si="10"/>
        <v>77.585181557910687</v>
      </c>
      <c r="J26" s="13">
        <f t="shared" si="4"/>
        <v>-2.5851815579106869</v>
      </c>
      <c r="K26" s="13">
        <f t="shared" si="5"/>
        <v>2.5851815579106869</v>
      </c>
      <c r="L26" s="13">
        <f t="shared" si="6"/>
        <v>6.6831636873615263</v>
      </c>
      <c r="M26" s="38">
        <f t="shared" si="1"/>
        <v>3.4469087438809158E-2</v>
      </c>
      <c r="N26" s="14">
        <v>67.709302475805842</v>
      </c>
    </row>
    <row r="27" spans="2:14" x14ac:dyDescent="0.3">
      <c r="B27" s="11">
        <v>18</v>
      </c>
      <c r="C27" s="15">
        <v>84</v>
      </c>
      <c r="D27" s="46">
        <f t="shared" si="7"/>
        <v>65</v>
      </c>
      <c r="E27" s="46">
        <f t="shared" si="8"/>
        <v>19</v>
      </c>
      <c r="F27" s="46">
        <f t="shared" si="9"/>
        <v>19</v>
      </c>
      <c r="G27" s="13">
        <f t="shared" si="2"/>
        <v>66.523284267963504</v>
      </c>
      <c r="H27" s="13">
        <f t="shared" si="3"/>
        <v>1.2686015478077741</v>
      </c>
      <c r="I27" s="14">
        <f t="shared" si="10"/>
        <v>86.447133672469022</v>
      </c>
      <c r="J27" s="13">
        <f t="shared" si="4"/>
        <v>-2.4471336724690218</v>
      </c>
      <c r="K27" s="13">
        <f t="shared" si="5"/>
        <v>2.4471336724690218</v>
      </c>
      <c r="L27" s="13">
        <f t="shared" si="6"/>
        <v>5.9884632109317213</v>
      </c>
      <c r="M27" s="38">
        <f t="shared" si="1"/>
        <v>2.9132543719869307E-2</v>
      </c>
      <c r="N27" s="14">
        <v>79.178519109422197</v>
      </c>
    </row>
    <row r="28" spans="2:14" x14ac:dyDescent="0.3">
      <c r="B28" s="17"/>
      <c r="C28" s="18"/>
      <c r="D28" s="18"/>
      <c r="E28" s="20">
        <f>AVERAGE(E22:E27)</f>
        <v>7.333333333333333</v>
      </c>
      <c r="F28" s="20">
        <f>AVERAGE(F22:F27)</f>
        <v>12.166666666666666</v>
      </c>
      <c r="G28" s="19"/>
      <c r="H28" s="19"/>
      <c r="I28" s="19"/>
      <c r="J28" s="20">
        <f>AVERAGE(J22:J27)</f>
        <v>2.0539620100339859</v>
      </c>
      <c r="K28" s="20">
        <f>AVERAGE(K22:K27)</f>
        <v>4.0399225793026652</v>
      </c>
      <c r="L28" s="20">
        <f>SUM(L11:L27)</f>
        <v>151.26805363707805</v>
      </c>
      <c r="M28" s="39"/>
    </row>
    <row r="30" spans="2:14" ht="56" x14ac:dyDescent="0.3">
      <c r="B30" s="44" t="s">
        <v>28</v>
      </c>
      <c r="C30" s="45">
        <f>AVERAGE(C10:C21)</f>
        <v>68.5</v>
      </c>
      <c r="D30" s="45"/>
      <c r="E30" s="45"/>
      <c r="F30" s="45"/>
    </row>
    <row r="32" spans="2:14" ht="15" x14ac:dyDescent="0.3">
      <c r="B32" s="5" t="s">
        <v>11</v>
      </c>
    </row>
    <row r="33" spans="3:24" ht="13.5" customHeight="1" x14ac:dyDescent="0.3">
      <c r="C33" s="21" t="s">
        <v>14</v>
      </c>
      <c r="D33" s="21"/>
      <c r="E33" s="21"/>
      <c r="F33" s="21"/>
      <c r="G33" s="14">
        <f>AVERAGE(K22:K27)</f>
        <v>4.0399225793026652</v>
      </c>
    </row>
    <row r="34" spans="3:24" ht="13.5" customHeight="1" x14ac:dyDescent="0.3">
      <c r="C34" s="21" t="s">
        <v>15</v>
      </c>
      <c r="D34" s="21"/>
      <c r="E34" s="21"/>
      <c r="F34" s="21"/>
      <c r="G34" s="29">
        <f>AVERAGE(M22:M27)</f>
        <v>7.1120216388675661E-2</v>
      </c>
      <c r="H34" s="40"/>
    </row>
    <row r="35" spans="3:24" ht="13.5" customHeight="1" x14ac:dyDescent="0.3">
      <c r="C35" s="21" t="s">
        <v>13</v>
      </c>
      <c r="D35" s="21"/>
      <c r="E35" s="21"/>
      <c r="F35" s="21"/>
      <c r="G35" s="14">
        <f>AVERAGE(J22:J27)</f>
        <v>2.0539620100339859</v>
      </c>
    </row>
    <row r="36" spans="3:24" ht="13.5" customHeight="1" x14ac:dyDescent="0.3">
      <c r="C36" s="21" t="s">
        <v>12</v>
      </c>
      <c r="D36" s="21"/>
      <c r="E36" s="21"/>
      <c r="F36" s="21"/>
      <c r="G36" s="14">
        <f>AVERAGE(L22:L27)</f>
        <v>25.211342272846341</v>
      </c>
    </row>
    <row r="37" spans="3:24" ht="13.5" customHeight="1" x14ac:dyDescent="0.3"/>
    <row r="41" spans="3:24" x14ac:dyDescent="0.3">
      <c r="Q41" s="24"/>
      <c r="V41" s="24"/>
    </row>
    <row r="42" spans="3:24" x14ac:dyDescent="0.3">
      <c r="Q42" s="24"/>
    </row>
    <row r="43" spans="3:24" x14ac:dyDescent="0.3">
      <c r="Q43" s="24"/>
      <c r="U43" s="24"/>
    </row>
    <row r="44" spans="3:24" x14ac:dyDescent="0.3">
      <c r="Q44" s="24"/>
    </row>
    <row r="45" spans="3:24" x14ac:dyDescent="0.3">
      <c r="R45" s="24"/>
      <c r="X45" s="24"/>
    </row>
    <row r="46" spans="3:24" x14ac:dyDescent="0.3">
      <c r="R46" s="24"/>
    </row>
    <row r="47" spans="3:24" x14ac:dyDescent="0.3">
      <c r="R47" s="24"/>
    </row>
  </sheetData>
  <scenarios current="0">
    <scenario name="1" count="2" user="Dimitrios Emiris" comment="Created by Dimitrios Emiris on 10/18/2017">
      <inputCells r="P5" val="0.114038141005502" numFmtId="2"/>
      <inputCells r="P6" val="1" numFmtId="2"/>
    </scenario>
  </scenarios>
  <mergeCells count="16">
    <mergeCell ref="B1:I1"/>
    <mergeCell ref="N4:O4"/>
    <mergeCell ref="N5:O5"/>
    <mergeCell ref="N6:O6"/>
    <mergeCell ref="B8:B9"/>
    <mergeCell ref="C8:C9"/>
    <mergeCell ref="G8:G9"/>
    <mergeCell ref="H8:H9"/>
    <mergeCell ref="I8:I9"/>
    <mergeCell ref="N8:N9"/>
    <mergeCell ref="J8:J9"/>
    <mergeCell ref="K8:K9"/>
    <mergeCell ref="L8:L9"/>
    <mergeCell ref="D8:D9"/>
    <mergeCell ref="E8:E9"/>
    <mergeCell ref="F8:F9"/>
  </mergeCells>
  <conditionalFormatting sqref="G34">
    <cfRule type="expression" dxfId="0" priority="1" stopIfTrue="1">
      <formula>ISERROR(G34)</formula>
    </cfRule>
  </conditionalFormatting>
  <dataValidations count="2">
    <dataValidation type="decimal" allowBlank="1" showInputMessage="1" showErrorMessage="1" errorTitle="Beta" error="Beta must be between 0 and 1." sqref="WVQ983040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H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H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H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H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H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H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H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H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H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H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H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H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H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H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H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P6" xr:uid="{E2AEEE7E-26C5-453D-8D56-138B6991C1D7}">
      <formula1>0</formula1>
      <formula2>1</formula2>
    </dataValidation>
    <dataValidation type="decimal" allowBlank="1" showInputMessage="1" showErrorMessage="1" errorTitle="Alpha" error="Alpha must be between 0 and 1." sqref="WVQ983039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H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H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H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H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H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H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H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H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H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H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H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H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H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H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H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P5" xr:uid="{11344B48-B12F-41A2-B7BA-E51F0FED3E97}">
      <formula1>0</formula1>
      <formula2>1</formula2>
    </dataValidation>
  </dataValidations>
  <pageMargins left="0.7" right="0.7" top="0.75" bottom="0.75" header="0.3" footer="0.3"/>
  <ignoredErrors>
    <ignoredError sqref="D22:D27" formulaRange="1"/>
  </ignoredErrors>
  <drawing r:id="rId1"/>
  <legacyDrawing r:id="rId2"/>
  <oleObjects>
    <mc:AlternateContent xmlns:mc="http://schemas.openxmlformats.org/markup-compatibility/2006">
      <mc:Choice Requires="x14">
        <oleObject progId="Equation.DSMT4" shapeId="8193" r:id="rId3">
          <objectPr defaultSize="0" autoPict="0" r:id="rId4">
            <anchor moveWithCells="1">
              <from>
                <xdr:col>7</xdr:col>
                <xdr:colOff>1104900</xdr:colOff>
                <xdr:row>33</xdr:row>
                <xdr:rowOff>120650</xdr:rowOff>
              </from>
              <to>
                <xdr:col>9</xdr:col>
                <xdr:colOff>488950</xdr:colOff>
                <xdr:row>36</xdr:row>
                <xdr:rowOff>82550</xdr:rowOff>
              </to>
            </anchor>
          </objectPr>
        </oleObject>
      </mc:Choice>
      <mc:Fallback>
        <oleObject progId="Equation.DSMT4" shapeId="8193" r:id="rId3"/>
      </mc:Fallback>
    </mc:AlternateContent>
    <mc:AlternateContent xmlns:mc="http://schemas.openxmlformats.org/markup-compatibility/2006">
      <mc:Choice Requires="x14">
        <oleObject progId="Equation.DSMT4" shapeId="8194" r:id="rId5">
          <objectPr defaultSize="0" autoPict="0" r:id="rId6">
            <anchor moveWithCells="1">
              <from>
                <xdr:col>9</xdr:col>
                <xdr:colOff>254000</xdr:colOff>
                <xdr:row>33</xdr:row>
                <xdr:rowOff>120650</xdr:rowOff>
              </from>
              <to>
                <xdr:col>10</xdr:col>
                <xdr:colOff>590550</xdr:colOff>
                <xdr:row>35</xdr:row>
                <xdr:rowOff>146050</xdr:rowOff>
              </to>
            </anchor>
          </objectPr>
        </oleObject>
      </mc:Choice>
      <mc:Fallback>
        <oleObject progId="Equation.DSMT4" shapeId="8194" r:id="rId5"/>
      </mc:Fallback>
    </mc:AlternateContent>
    <mc:AlternateContent xmlns:mc="http://schemas.openxmlformats.org/markup-compatibility/2006">
      <mc:Choice Requires="x14">
        <oleObject progId="Equation.DSMT4" shapeId="8195" r:id="rId7">
          <objectPr defaultSize="0" autoPict="0" r:id="rId8">
            <anchor moveWithCells="1">
              <from>
                <xdr:col>9</xdr:col>
                <xdr:colOff>241300</xdr:colOff>
                <xdr:row>30</xdr:row>
                <xdr:rowOff>152400</xdr:rowOff>
              </from>
              <to>
                <xdr:col>10</xdr:col>
                <xdr:colOff>615950</xdr:colOff>
                <xdr:row>33</xdr:row>
                <xdr:rowOff>25400</xdr:rowOff>
              </to>
            </anchor>
          </objectPr>
        </oleObject>
      </mc:Choice>
      <mc:Fallback>
        <oleObject progId="Equation.DSMT4" shapeId="8195" r:id="rId7"/>
      </mc:Fallback>
    </mc:AlternateContent>
    <mc:AlternateContent xmlns:mc="http://schemas.openxmlformats.org/markup-compatibility/2006">
      <mc:Choice Requires="x14">
        <oleObject progId="Equation.DSMT4" shapeId="8196" r:id="rId9">
          <objectPr defaultSize="0" autoPict="0" r:id="rId10">
            <anchor moveWithCells="1">
              <from>
                <xdr:col>7</xdr:col>
                <xdr:colOff>1092200</xdr:colOff>
                <xdr:row>30</xdr:row>
                <xdr:rowOff>158750</xdr:rowOff>
              </from>
              <to>
                <xdr:col>9</xdr:col>
                <xdr:colOff>355600</xdr:colOff>
                <xdr:row>33</xdr:row>
                <xdr:rowOff>44450</xdr:rowOff>
              </to>
            </anchor>
          </objectPr>
        </oleObject>
      </mc:Choice>
      <mc:Fallback>
        <oleObject progId="Equation.DSMT4" shapeId="8196"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MOVING AVERAGE</vt:lpstr>
      <vt:lpstr>SIMPLE EXPONENTIAL SMOOTHING</vt:lpstr>
      <vt:lpstr>EXP. SMOOTH. W TREND - EX. 1</vt:lpstr>
      <vt:lpstr>EXP. SMOOTH. W TREND - EX. 2</vt:lpstr>
      <vt:lpstr>EXP. SMOOTH. W SEASONALITY</vt:lpstr>
      <vt:lpstr>EXP. SMOOTH. W SEASON. - EX. 3</vt:lpstr>
      <vt:lpstr>MOV_AVER_WIDTH</vt:lpstr>
      <vt:lpstr>MOV_AverWidth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Dimitrios Emiris</dc:creator>
  <cp:lastModifiedBy>Dimitrios Emiris</cp:lastModifiedBy>
  <dcterms:created xsi:type="dcterms:W3CDTF">2017-10-18T11:43:20Z</dcterms:created>
  <dcterms:modified xsi:type="dcterms:W3CDTF">2022-11-08T08:05:02Z</dcterms:modified>
</cp:coreProperties>
</file>