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miri\Desktop\"/>
    </mc:Choice>
  </mc:AlternateContent>
  <xr:revisionPtr revIDLastSave="0" documentId="13_ncr:1_{941FAFBC-99C7-4712-86E9-205D82DE051A}" xr6:coauthVersionLast="47" xr6:coauthVersionMax="47" xr10:uidLastSave="{00000000-0000-0000-0000-000000000000}"/>
  <bookViews>
    <workbookView xWindow="-110" yWindow="-110" windowWidth="19420" windowHeight="10300" tabRatio="795" activeTab="11" xr2:uid="{F847AEB3-B3C5-4BB5-98D5-2F066CC98B3D}"/>
  </bookViews>
  <sheets>
    <sheet name="EFFECTIVE &amp; EFFICIENT" sheetId="67" r:id="rId1"/>
    <sheet name="EXAMPLES" sheetId="66" r:id="rId2"/>
    <sheet name="SofM-2" sheetId="28" r:id="rId3"/>
    <sheet name="TS Data" sheetId="30" r:id="rId4"/>
    <sheet name="FD-Categorical" sheetId="31" r:id="rId5"/>
    <sheet name="FD and H Formulas" sheetId="64" r:id="rId6"/>
    <sheet name="DataProduct" sheetId="33" r:id="rId7"/>
    <sheet name="Pareto (an)" sheetId="65" r:id="rId8"/>
    <sheet name="CD-Quant-Rev" sheetId="49" r:id="rId9"/>
    <sheet name="SC(P)" sheetId="55" r:id="rId10"/>
    <sheet name="SC(N)" sheetId="57" r:id="rId11"/>
    <sheet name="Data" sheetId="38" r:id="rId12"/>
  </sheets>
  <externalReferences>
    <externalReference r:id="rId13"/>
  </externalReferences>
  <definedNames>
    <definedName name="_xlnm._FilterDatabase" localSheetId="4" hidden="1">'FD-Categorical'!$A$1:$A$560</definedName>
    <definedName name="_xlnm._FilterDatabase" localSheetId="7" hidden="1">'Pareto (an)'!$A$7:$A$52</definedName>
    <definedName name="_xlnm.Extract" localSheetId="4">'FD-Categorical'!$D$6</definedName>
    <definedName name="_xlnm.Extract" localSheetId="7">'Pareto (an)'!$C$16</definedName>
    <definedName name="TypeANSWER">'[1]DV (an)'!$G$58:$J$58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67" l="1"/>
  <c r="C63" i="67"/>
  <c r="E55" i="67"/>
  <c r="C55" i="67"/>
  <c r="B51" i="67"/>
  <c r="B47" i="67"/>
  <c r="F40" i="67"/>
  <c r="E40" i="67"/>
  <c r="F39" i="67"/>
  <c r="E39" i="67"/>
  <c r="F38" i="67"/>
  <c r="E38" i="67"/>
  <c r="J34" i="67"/>
  <c r="I34" i="67"/>
  <c r="F34" i="67"/>
  <c r="E34" i="67"/>
  <c r="J33" i="67"/>
  <c r="I33" i="67"/>
  <c r="F33" i="67"/>
  <c r="E33" i="67"/>
  <c r="J32" i="67"/>
  <c r="I32" i="67"/>
  <c r="F32" i="67"/>
  <c r="E32" i="67"/>
  <c r="B23" i="67"/>
  <c r="B19" i="67"/>
  <c r="E13" i="67"/>
  <c r="L9" i="67"/>
  <c r="E9" i="67"/>
  <c r="B154" i="66"/>
  <c r="D147" i="66"/>
  <c r="D146" i="66"/>
  <c r="D145" i="66"/>
  <c r="D144" i="66"/>
  <c r="D148" i="66" s="1"/>
  <c r="E134" i="66"/>
  <c r="E133" i="66"/>
  <c r="E132" i="66"/>
  <c r="H112" i="66"/>
  <c r="H111" i="66"/>
  <c r="H110" i="66"/>
  <c r="H113" i="66" s="1"/>
  <c r="F108" i="66" a="1"/>
  <c r="F108" i="66" s="1"/>
  <c r="E108" i="66"/>
  <c r="E108" i="66" a="1"/>
  <c r="D108" i="66" a="1"/>
  <c r="D108" i="66" s="1"/>
  <c r="C108" i="66" a="1"/>
  <c r="C108" i="66" s="1"/>
  <c r="E95" i="66"/>
  <c r="C87" i="66"/>
  <c r="B87" i="66"/>
  <c r="D60" i="66"/>
  <c r="D59" i="66"/>
  <c r="D58" i="66"/>
  <c r="D57" i="66"/>
  <c r="D56" i="66"/>
  <c r="D55" i="66"/>
  <c r="D54" i="66"/>
  <c r="D53" i="66"/>
  <c r="D52" i="66"/>
  <c r="D51" i="66"/>
  <c r="F35" i="66"/>
  <c r="F31" i="66"/>
  <c r="D18" i="66"/>
  <c r="D17" i="66"/>
  <c r="D16" i="66"/>
  <c r="D15" i="66"/>
  <c r="C7" i="66"/>
  <c r="D12" i="65"/>
  <c r="D11" i="65"/>
  <c r="D10" i="65"/>
  <c r="D9" i="65"/>
  <c r="D8" i="65"/>
  <c r="D7" i="65"/>
  <c r="D13" i="65" s="1"/>
  <c r="AG29" i="64"/>
  <c r="AF29" i="64"/>
  <c r="AE29" i="64"/>
  <c r="AG28" i="64"/>
  <c r="AF28" i="64"/>
  <c r="AE28" i="64"/>
  <c r="AG27" i="64"/>
  <c r="AF27" i="64"/>
  <c r="AE27" i="64"/>
  <c r="AG26" i="64"/>
  <c r="AF26" i="64"/>
  <c r="AE26" i="64"/>
  <c r="AG25" i="64"/>
  <c r="AF25" i="64"/>
  <c r="AE25" i="64"/>
  <c r="AG24" i="64"/>
  <c r="AF24" i="64"/>
  <c r="AE24" i="64"/>
  <c r="AG23" i="64"/>
  <c r="AF23" i="64"/>
  <c r="AE23" i="64"/>
  <c r="AG22" i="64"/>
  <c r="AF22" i="64"/>
  <c r="AE22" i="64"/>
  <c r="AG21" i="64"/>
  <c r="AF21" i="64"/>
  <c r="AE21" i="64"/>
  <c r="AG20" i="64"/>
  <c r="AF20" i="64"/>
  <c r="AE20" i="64"/>
  <c r="AG19" i="64"/>
  <c r="AF19" i="64"/>
  <c r="AE19" i="64"/>
  <c r="AG18" i="64"/>
  <c r="AF18" i="64"/>
  <c r="AE18" i="64"/>
  <c r="AG17" i="64"/>
  <c r="AF17" i="64"/>
  <c r="AE17" i="64"/>
  <c r="AG16" i="64"/>
  <c r="AF16" i="64"/>
  <c r="AE16" i="64"/>
  <c r="AG15" i="64"/>
  <c r="AF15" i="64"/>
  <c r="AE15" i="64"/>
  <c r="AG14" i="64"/>
  <c r="AF14" i="64"/>
  <c r="AE14" i="64"/>
  <c r="AG13" i="64"/>
  <c r="AF13" i="64"/>
  <c r="AE13" i="64"/>
  <c r="AG12" i="64"/>
  <c r="AF12" i="64"/>
  <c r="AE12" i="64"/>
  <c r="AG11" i="64"/>
  <c r="AF11" i="64"/>
  <c r="AE11" i="64"/>
  <c r="AG10" i="64"/>
  <c r="AF10" i="64"/>
  <c r="AE10" i="64"/>
  <c r="AG9" i="64"/>
  <c r="AF9" i="64"/>
  <c r="AE9" i="64"/>
  <c r="AG8" i="64"/>
  <c r="AF8" i="64"/>
  <c r="AE8" i="64"/>
  <c r="AG7" i="64"/>
  <c r="AF7" i="64"/>
  <c r="AE7" i="64"/>
  <c r="AG6" i="64"/>
  <c r="AF6" i="64"/>
  <c r="AE6" i="64"/>
  <c r="AG5" i="64"/>
  <c r="AF5" i="64"/>
  <c r="AE5" i="64"/>
  <c r="AG4" i="64"/>
  <c r="AF4" i="64"/>
  <c r="AE4" i="64"/>
  <c r="AG3" i="64"/>
  <c r="AF3" i="64"/>
  <c r="AE3" i="64"/>
  <c r="AG2" i="64"/>
  <c r="AF2" i="64"/>
  <c r="AE2" i="64"/>
  <c r="D2" i="64"/>
  <c r="D1" i="64"/>
  <c r="E12" i="65" l="1"/>
  <c r="E10" i="65"/>
  <c r="E8" i="65"/>
  <c r="E11" i="65"/>
  <c r="E9" i="65"/>
  <c r="E7" i="65"/>
  <c r="F9" i="65"/>
  <c r="F11" i="65"/>
  <c r="F12" i="65"/>
  <c r="F8" i="65"/>
  <c r="F10" i="65"/>
  <c r="F7" i="65"/>
  <c r="G7" i="65" s="1"/>
  <c r="G8" i="65" l="1"/>
  <c r="G9" i="65" s="1"/>
  <c r="G10" i="65" s="1"/>
  <c r="G11" i="65" s="1"/>
  <c r="G12" i="65" s="1"/>
  <c r="H6" i="49" l="1"/>
  <c r="O685" i="28" l="1"/>
  <c r="P685" i="28" s="1"/>
  <c r="X684" i="28"/>
  <c r="P684" i="28"/>
  <c r="X683" i="28"/>
  <c r="P683" i="28"/>
  <c r="X682" i="28"/>
  <c r="P682" i="28"/>
  <c r="X681" i="28"/>
  <c r="P681" i="28"/>
  <c r="X680" i="28"/>
  <c r="P680" i="28"/>
  <c r="X679" i="28"/>
  <c r="P679" i="28"/>
  <c r="X678" i="28"/>
  <c r="P678" i="28"/>
  <c r="X677" i="28"/>
  <c r="P677" i="28"/>
  <c r="X676" i="28"/>
  <c r="P676" i="28"/>
  <c r="X675" i="28"/>
  <c r="P675" i="28"/>
  <c r="X674" i="28"/>
  <c r="P674" i="28"/>
  <c r="X673" i="28"/>
  <c r="P673" i="28"/>
  <c r="X672" i="28"/>
  <c r="P672" i="28"/>
  <c r="X671" i="28"/>
  <c r="P671" i="28"/>
  <c r="X670" i="28"/>
  <c r="P670" i="28"/>
  <c r="X669" i="28"/>
  <c r="P669" i="28"/>
  <c r="X668" i="28"/>
  <c r="P668" i="28"/>
  <c r="X667" i="28"/>
  <c r="P667" i="28"/>
  <c r="X666" i="28"/>
  <c r="P666" i="28"/>
  <c r="X665" i="28"/>
  <c r="P665" i="28"/>
  <c r="X664" i="28"/>
  <c r="P664" i="28"/>
  <c r="X663" i="28"/>
  <c r="P663" i="28"/>
  <c r="X662" i="28"/>
  <c r="P662" i="28"/>
  <c r="X661" i="28"/>
  <c r="P661" i="28"/>
  <c r="X660" i="28"/>
  <c r="P660" i="28"/>
  <c r="X659" i="28"/>
  <c r="P659" i="28"/>
  <c r="X658" i="28"/>
  <c r="P658" i="28"/>
  <c r="X657" i="28"/>
  <c r="P657" i="28"/>
  <c r="X656" i="28"/>
  <c r="P656" i="28"/>
  <c r="X655" i="28"/>
  <c r="P655" i="28"/>
  <c r="X654" i="28"/>
  <c r="P654" i="28"/>
  <c r="X653" i="28"/>
  <c r="P653" i="28"/>
  <c r="X652" i="28"/>
  <c r="P652" i="28"/>
  <c r="X651" i="28"/>
  <c r="P651" i="28"/>
  <c r="X650" i="28"/>
  <c r="P650" i="28"/>
  <c r="X649" i="28"/>
  <c r="P649" i="28"/>
  <c r="X648" i="28"/>
  <c r="P648" i="28"/>
  <c r="X647" i="28"/>
  <c r="P647" i="28"/>
  <c r="X646" i="28"/>
  <c r="P646" i="28"/>
  <c r="X645" i="28"/>
  <c r="P645" i="28"/>
  <c r="X644" i="28"/>
  <c r="P644" i="28"/>
  <c r="X643" i="28"/>
  <c r="P643" i="28"/>
  <c r="X642" i="28"/>
  <c r="P642" i="28"/>
  <c r="X641" i="28"/>
  <c r="P641" i="28"/>
  <c r="X640" i="28"/>
  <c r="P640" i="28"/>
  <c r="X639" i="28"/>
  <c r="P639" i="28"/>
  <c r="X638" i="28"/>
  <c r="P638" i="28"/>
  <c r="X637" i="28"/>
  <c r="P637" i="28"/>
  <c r="X636" i="28"/>
  <c r="P636" i="28"/>
  <c r="X635" i="28"/>
  <c r="P635" i="28"/>
  <c r="X634" i="28"/>
  <c r="P634" i="28"/>
  <c r="X633" i="28"/>
  <c r="P633" i="28"/>
  <c r="X632" i="28"/>
  <c r="P632" i="28"/>
  <c r="X631" i="28"/>
  <c r="P631" i="28"/>
  <c r="X630" i="28"/>
  <c r="P630" i="28"/>
  <c r="X629" i="28"/>
  <c r="P629" i="28"/>
  <c r="X628" i="28"/>
  <c r="P628" i="28"/>
  <c r="X627" i="28"/>
  <c r="P627" i="28"/>
  <c r="X626" i="28"/>
  <c r="P626" i="28"/>
  <c r="X625" i="28"/>
  <c r="P625" i="28"/>
  <c r="X624" i="28"/>
  <c r="P624" i="28"/>
  <c r="X623" i="28"/>
  <c r="P623" i="28"/>
  <c r="X622" i="28"/>
  <c r="P622" i="28"/>
  <c r="X621" i="28"/>
  <c r="P621" i="28"/>
  <c r="X620" i="28"/>
  <c r="P620" i="28"/>
  <c r="X619" i="28"/>
  <c r="P619" i="28"/>
  <c r="X618" i="28"/>
  <c r="P618" i="28"/>
  <c r="X617" i="28"/>
  <c r="P617" i="28"/>
  <c r="X616" i="28"/>
  <c r="P616" i="28"/>
  <c r="X615" i="28"/>
  <c r="P615" i="28"/>
  <c r="X614" i="28"/>
  <c r="P614" i="28"/>
  <c r="X613" i="28"/>
  <c r="P613" i="28"/>
  <c r="X612" i="28"/>
  <c r="P612" i="28"/>
  <c r="X611" i="28"/>
  <c r="P611" i="28"/>
  <c r="X610" i="28"/>
  <c r="P610" i="28"/>
  <c r="X609" i="28"/>
  <c r="P609" i="28"/>
  <c r="X608" i="28"/>
  <c r="P608" i="28"/>
  <c r="X607" i="28"/>
  <c r="P607" i="28"/>
  <c r="X606" i="28"/>
  <c r="P606" i="28"/>
  <c r="X605" i="28"/>
  <c r="P605" i="28"/>
  <c r="X604" i="28"/>
  <c r="P604" i="28"/>
  <c r="X603" i="28"/>
  <c r="P603" i="28"/>
  <c r="X602" i="28"/>
  <c r="P602" i="28"/>
  <c r="X601" i="28"/>
  <c r="P601" i="28"/>
  <c r="X600" i="28"/>
  <c r="P600" i="28"/>
  <c r="X599" i="28"/>
  <c r="P599" i="28"/>
  <c r="X598" i="28"/>
  <c r="P598" i="28"/>
  <c r="X597" i="28"/>
  <c r="P597" i="28"/>
  <c r="X596" i="28"/>
  <c r="P596" i="28"/>
  <c r="X595" i="28"/>
  <c r="P595" i="28"/>
  <c r="X594" i="28"/>
  <c r="P594" i="28"/>
  <c r="X593" i="28"/>
  <c r="P593" i="28"/>
  <c r="X592" i="28"/>
  <c r="P592" i="28"/>
  <c r="X591" i="28"/>
  <c r="P591" i="28"/>
  <c r="X590" i="28"/>
  <c r="P590" i="28"/>
  <c r="X589" i="28"/>
  <c r="P589" i="28"/>
  <c r="X588" i="28"/>
  <c r="P588" i="28"/>
  <c r="X587" i="28"/>
  <c r="P587" i="28"/>
  <c r="X586" i="28"/>
  <c r="P586" i="28"/>
  <c r="X585" i="28"/>
  <c r="P585" i="28"/>
  <c r="X584" i="28"/>
  <c r="P584" i="28"/>
  <c r="X583" i="28"/>
  <c r="P583" i="28"/>
  <c r="X582" i="28"/>
  <c r="P582" i="28"/>
  <c r="X581" i="28"/>
  <c r="P581" i="28"/>
  <c r="X580" i="28"/>
  <c r="P580" i="28"/>
  <c r="X579" i="28"/>
  <c r="P579" i="28"/>
  <c r="X578" i="28"/>
  <c r="P578" i="28"/>
  <c r="X577" i="28"/>
  <c r="P577" i="28"/>
  <c r="X576" i="28"/>
  <c r="P576" i="28"/>
  <c r="X575" i="28"/>
  <c r="P575" i="28"/>
  <c r="X574" i="28"/>
  <c r="P574" i="28"/>
  <c r="X573" i="28"/>
  <c r="P573" i="28"/>
  <c r="X572" i="28"/>
  <c r="P572" i="28"/>
  <c r="X571" i="28"/>
  <c r="P571" i="28"/>
  <c r="X570" i="28"/>
  <c r="P570" i="28"/>
  <c r="X569" i="28"/>
  <c r="P569" i="28"/>
  <c r="X568" i="28"/>
  <c r="P568" i="28"/>
  <c r="X567" i="28"/>
  <c r="P567" i="28"/>
  <c r="X566" i="28"/>
  <c r="P566" i="28"/>
  <c r="X565" i="28"/>
  <c r="P565" i="28"/>
  <c r="X564" i="28"/>
  <c r="P564" i="28"/>
  <c r="X563" i="28"/>
  <c r="P563" i="28"/>
  <c r="X562" i="28"/>
  <c r="P562" i="28"/>
  <c r="X561" i="28"/>
  <c r="P561" i="28"/>
  <c r="X560" i="28"/>
  <c r="P560" i="28"/>
  <c r="X559" i="28"/>
  <c r="P559" i="28"/>
  <c r="X558" i="28"/>
  <c r="P558" i="28"/>
  <c r="X557" i="28"/>
  <c r="P557" i="28"/>
  <c r="X556" i="28"/>
  <c r="P556" i="28"/>
  <c r="X555" i="28"/>
  <c r="P555" i="28"/>
  <c r="X554" i="28"/>
  <c r="P554" i="28"/>
  <c r="X553" i="28"/>
  <c r="P553" i="28"/>
  <c r="X552" i="28"/>
  <c r="P552" i="28"/>
  <c r="X551" i="28"/>
  <c r="P551" i="28"/>
  <c r="X550" i="28"/>
  <c r="P550" i="28"/>
  <c r="X549" i="28"/>
  <c r="P549" i="28"/>
  <c r="X548" i="28"/>
  <c r="P548" i="28"/>
  <c r="X547" i="28"/>
  <c r="P547" i="28"/>
  <c r="X546" i="28"/>
  <c r="P546" i="28"/>
  <c r="X545" i="28"/>
  <c r="P545" i="28"/>
  <c r="X544" i="28"/>
  <c r="P544" i="28"/>
  <c r="X543" i="28"/>
  <c r="P543" i="28"/>
  <c r="X542" i="28"/>
  <c r="P542" i="28"/>
  <c r="X541" i="28"/>
  <c r="P541" i="28"/>
  <c r="X540" i="28"/>
  <c r="P540" i="28"/>
  <c r="X539" i="28"/>
  <c r="P539" i="28"/>
  <c r="X538" i="28"/>
  <c r="P538" i="28"/>
  <c r="X537" i="28"/>
  <c r="P537" i="28"/>
  <c r="X536" i="28"/>
  <c r="P536" i="28"/>
  <c r="X535" i="28"/>
  <c r="P535" i="28"/>
  <c r="X534" i="28"/>
  <c r="P534" i="28"/>
  <c r="X533" i="28"/>
  <c r="P533" i="28"/>
  <c r="X532" i="28"/>
  <c r="P532" i="28"/>
  <c r="X531" i="28"/>
  <c r="P531" i="28"/>
  <c r="X530" i="28"/>
  <c r="P530" i="28"/>
  <c r="X529" i="28"/>
  <c r="P529" i="28"/>
  <c r="X528" i="28"/>
  <c r="P528" i="28"/>
  <c r="X527" i="28"/>
  <c r="P527" i="28"/>
  <c r="X526" i="28"/>
  <c r="P526" i="28"/>
  <c r="X525" i="28"/>
  <c r="P525" i="28"/>
  <c r="X524" i="28"/>
  <c r="P524" i="28"/>
  <c r="X523" i="28"/>
  <c r="P523" i="28"/>
  <c r="X522" i="28"/>
  <c r="P522" i="28"/>
  <c r="X521" i="28"/>
  <c r="P521" i="28"/>
  <c r="X520" i="28"/>
  <c r="P520" i="28"/>
  <c r="X519" i="28"/>
  <c r="P519" i="28"/>
  <c r="X518" i="28"/>
  <c r="P518" i="28"/>
  <c r="X517" i="28"/>
  <c r="P517" i="28"/>
  <c r="X516" i="28"/>
  <c r="P516" i="28"/>
  <c r="X515" i="28"/>
  <c r="P515" i="28"/>
  <c r="X514" i="28"/>
  <c r="P514" i="28"/>
  <c r="X513" i="28"/>
  <c r="P513" i="28"/>
  <c r="X512" i="28"/>
  <c r="P512" i="28"/>
  <c r="X511" i="28"/>
  <c r="P511" i="28"/>
  <c r="X510" i="28"/>
  <c r="P510" i="28"/>
  <c r="X509" i="28"/>
  <c r="P509" i="28"/>
  <c r="X508" i="28"/>
  <c r="P508" i="28"/>
  <c r="X507" i="28"/>
  <c r="P507" i="28"/>
  <c r="X506" i="28"/>
  <c r="P506" i="28"/>
  <c r="X505" i="28"/>
  <c r="P505" i="28"/>
  <c r="X504" i="28"/>
  <c r="P504" i="28"/>
  <c r="X503" i="28"/>
  <c r="P503" i="28"/>
  <c r="X502" i="28"/>
  <c r="P502" i="28"/>
  <c r="X501" i="28"/>
  <c r="P501" i="28"/>
  <c r="X500" i="28"/>
  <c r="P500" i="28"/>
  <c r="X499" i="28"/>
  <c r="P499" i="28"/>
  <c r="X498" i="28"/>
  <c r="P498" i="28"/>
  <c r="X497" i="28"/>
  <c r="P497" i="28"/>
  <c r="X496" i="28"/>
  <c r="P496" i="28"/>
  <c r="X495" i="28"/>
  <c r="P495" i="28"/>
  <c r="X494" i="28"/>
  <c r="P494" i="28"/>
  <c r="X493" i="28"/>
  <c r="P493" i="28"/>
  <c r="X492" i="28"/>
  <c r="P492" i="28"/>
  <c r="X491" i="28"/>
  <c r="P491" i="28"/>
  <c r="X490" i="28"/>
  <c r="P490" i="28"/>
  <c r="X489" i="28"/>
  <c r="P489" i="28"/>
  <c r="X488" i="28"/>
  <c r="P488" i="28"/>
  <c r="X487" i="28"/>
  <c r="P487" i="28"/>
  <c r="X486" i="28"/>
  <c r="P486" i="28"/>
  <c r="X485" i="28"/>
  <c r="P485" i="28"/>
  <c r="X484" i="28"/>
  <c r="P484" i="28"/>
  <c r="X483" i="28"/>
  <c r="P483" i="28"/>
  <c r="X482" i="28"/>
  <c r="P482" i="28"/>
  <c r="X481" i="28"/>
  <c r="P481" i="28"/>
  <c r="X480" i="28"/>
  <c r="P480" i="28"/>
  <c r="X479" i="28"/>
  <c r="P479" i="28"/>
  <c r="X478" i="28"/>
  <c r="P478" i="28"/>
  <c r="X477" i="28"/>
  <c r="P477" i="28"/>
  <c r="X476" i="28"/>
  <c r="P476" i="28"/>
  <c r="X475" i="28"/>
  <c r="P475" i="28"/>
  <c r="X474" i="28"/>
  <c r="P474" i="28"/>
  <c r="X473" i="28"/>
  <c r="P473" i="28"/>
  <c r="X472" i="28"/>
  <c r="P472" i="28"/>
  <c r="X471" i="28"/>
  <c r="P471" i="28"/>
  <c r="X470" i="28"/>
  <c r="P470" i="28"/>
  <c r="X469" i="28"/>
  <c r="P469" i="28"/>
  <c r="X468" i="28"/>
  <c r="P468" i="28"/>
  <c r="X467" i="28"/>
  <c r="P467" i="28"/>
  <c r="X466" i="28"/>
  <c r="P466" i="28"/>
  <c r="X465" i="28"/>
  <c r="P465" i="28"/>
  <c r="X464" i="28"/>
  <c r="P464" i="28"/>
  <c r="X463" i="28"/>
  <c r="P463" i="28"/>
  <c r="X462" i="28"/>
  <c r="P462" i="28"/>
  <c r="X461" i="28"/>
  <c r="P461" i="28"/>
  <c r="X460" i="28"/>
  <c r="P460" i="28"/>
  <c r="X459" i="28"/>
  <c r="P459" i="28"/>
  <c r="X458" i="28"/>
  <c r="P458" i="28"/>
  <c r="X457" i="28"/>
  <c r="P457" i="28"/>
  <c r="X456" i="28"/>
  <c r="P456" i="28"/>
  <c r="X455" i="28"/>
  <c r="P455" i="28"/>
  <c r="X454" i="28"/>
  <c r="P454" i="28"/>
  <c r="X453" i="28"/>
  <c r="P453" i="28"/>
  <c r="X452" i="28"/>
  <c r="P452" i="28"/>
  <c r="X451" i="28"/>
  <c r="P451" i="28"/>
  <c r="X450" i="28"/>
  <c r="P450" i="28"/>
  <c r="X449" i="28"/>
  <c r="P449" i="28"/>
  <c r="X448" i="28"/>
  <c r="P448" i="28"/>
  <c r="X447" i="28"/>
  <c r="P447" i="28"/>
  <c r="X446" i="28"/>
  <c r="P446" i="28"/>
  <c r="X445" i="28"/>
  <c r="P445" i="28"/>
  <c r="X444" i="28"/>
  <c r="P444" i="28"/>
  <c r="X443" i="28"/>
  <c r="P443" i="28"/>
  <c r="X442" i="28"/>
  <c r="P442" i="28"/>
  <c r="X441" i="28"/>
  <c r="P441" i="28"/>
  <c r="X440" i="28"/>
  <c r="P440" i="28"/>
  <c r="X439" i="28"/>
  <c r="P439" i="28"/>
  <c r="X438" i="28"/>
  <c r="P438" i="28"/>
  <c r="X437" i="28"/>
  <c r="P437" i="28"/>
  <c r="X436" i="28"/>
  <c r="P436" i="28"/>
  <c r="X435" i="28"/>
  <c r="P435" i="28"/>
  <c r="X434" i="28"/>
  <c r="P434" i="28"/>
  <c r="X433" i="28"/>
  <c r="P433" i="28"/>
  <c r="X432" i="28"/>
  <c r="P432" i="28"/>
  <c r="X431" i="28"/>
  <c r="P431" i="28"/>
  <c r="X430" i="28"/>
  <c r="P430" i="28"/>
  <c r="X429" i="28"/>
  <c r="P429" i="28"/>
  <c r="X428" i="28"/>
  <c r="P428" i="28"/>
  <c r="X427" i="28"/>
  <c r="P427" i="28"/>
  <c r="X426" i="28"/>
  <c r="P426" i="28"/>
  <c r="X425" i="28"/>
  <c r="P425" i="28"/>
  <c r="X424" i="28"/>
  <c r="P424" i="28"/>
  <c r="X423" i="28"/>
  <c r="P423" i="28"/>
  <c r="X422" i="28"/>
  <c r="P422" i="28"/>
  <c r="X421" i="28"/>
  <c r="P421" i="28"/>
  <c r="X420" i="28"/>
  <c r="P420" i="28"/>
  <c r="X419" i="28"/>
  <c r="P419" i="28"/>
  <c r="X418" i="28"/>
  <c r="P418" i="28"/>
  <c r="X417" i="28"/>
  <c r="P417" i="28"/>
  <c r="X416" i="28"/>
  <c r="P416" i="28"/>
  <c r="X415" i="28"/>
  <c r="P415" i="28"/>
  <c r="X414" i="28"/>
  <c r="P414" i="28"/>
  <c r="X413" i="28"/>
  <c r="P413" i="28"/>
  <c r="X412" i="28"/>
  <c r="P412" i="28"/>
  <c r="X411" i="28"/>
  <c r="P411" i="28"/>
  <c r="X410" i="28"/>
  <c r="P410" i="28"/>
  <c r="X409" i="28"/>
  <c r="P409" i="28"/>
  <c r="X408" i="28"/>
  <c r="P408" i="28"/>
  <c r="X407" i="28"/>
  <c r="P407" i="28"/>
  <c r="X406" i="28"/>
  <c r="P406" i="28"/>
  <c r="X405" i="28"/>
  <c r="P405" i="28"/>
  <c r="X404" i="28"/>
  <c r="P404" i="28"/>
  <c r="X403" i="28"/>
  <c r="P403" i="28"/>
  <c r="X402" i="28"/>
  <c r="P402" i="28"/>
  <c r="X401" i="28"/>
  <c r="P401" i="28"/>
  <c r="X400" i="28"/>
  <c r="P400" i="28"/>
  <c r="X399" i="28"/>
  <c r="P399" i="28"/>
  <c r="X398" i="28"/>
  <c r="P398" i="28"/>
  <c r="X397" i="28"/>
  <c r="P397" i="28"/>
  <c r="X396" i="28"/>
  <c r="P396" i="28"/>
  <c r="X395" i="28"/>
  <c r="P395" i="28"/>
  <c r="X394" i="28"/>
  <c r="P394" i="28"/>
  <c r="X393" i="28"/>
  <c r="P393" i="28"/>
  <c r="X392" i="28"/>
  <c r="P392" i="28"/>
  <c r="X391" i="28"/>
  <c r="P391" i="28"/>
  <c r="X390" i="28"/>
  <c r="P390" i="28"/>
  <c r="X389" i="28"/>
  <c r="P389" i="28"/>
  <c r="J389" i="28"/>
  <c r="C389" i="28"/>
  <c r="X388" i="28"/>
  <c r="P388" i="28"/>
  <c r="J388" i="28"/>
  <c r="C388" i="28"/>
  <c r="X387" i="28"/>
  <c r="P387" i="28"/>
  <c r="J387" i="28"/>
  <c r="C387" i="28"/>
  <c r="X386" i="28"/>
  <c r="P386" i="28"/>
  <c r="J386" i="28"/>
  <c r="C386" i="28"/>
  <c r="X385" i="28"/>
  <c r="P385" i="28"/>
  <c r="J385" i="28"/>
  <c r="C385" i="28"/>
  <c r="X384" i="28"/>
  <c r="P384" i="28"/>
  <c r="J384" i="28"/>
  <c r="C384" i="28"/>
  <c r="X383" i="28"/>
  <c r="P383" i="28"/>
  <c r="J383" i="28"/>
  <c r="C383" i="28"/>
  <c r="X382" i="28"/>
  <c r="P382" i="28"/>
  <c r="J382" i="28"/>
  <c r="C382" i="28"/>
  <c r="X381" i="28"/>
  <c r="P381" i="28"/>
  <c r="J381" i="28"/>
  <c r="C381" i="28"/>
  <c r="X380" i="28"/>
  <c r="P380" i="28"/>
  <c r="J380" i="28"/>
  <c r="C380" i="28"/>
  <c r="X379" i="28"/>
  <c r="P379" i="28"/>
  <c r="J379" i="28"/>
  <c r="C379" i="28"/>
  <c r="X378" i="28"/>
  <c r="P378" i="28"/>
  <c r="J378" i="28"/>
  <c r="C378" i="28"/>
  <c r="X377" i="28"/>
  <c r="P377" i="28"/>
  <c r="J377" i="28"/>
  <c r="C377" i="28"/>
  <c r="X376" i="28"/>
  <c r="P376" i="28"/>
  <c r="J376" i="28"/>
  <c r="C376" i="28"/>
  <c r="X375" i="28"/>
  <c r="P375" i="28"/>
  <c r="J375" i="28"/>
  <c r="C375" i="28"/>
  <c r="X374" i="28"/>
  <c r="P374" i="28"/>
  <c r="J374" i="28"/>
  <c r="C374" i="28"/>
  <c r="X373" i="28"/>
  <c r="P373" i="28"/>
  <c r="J373" i="28"/>
  <c r="C373" i="28"/>
  <c r="X372" i="28"/>
  <c r="P372" i="28"/>
  <c r="J372" i="28"/>
  <c r="C372" i="28"/>
  <c r="X371" i="28"/>
  <c r="P371" i="28"/>
  <c r="J371" i="28"/>
  <c r="C371" i="28"/>
  <c r="X370" i="28"/>
  <c r="P370" i="28"/>
  <c r="J370" i="28"/>
  <c r="C370" i="28"/>
  <c r="X369" i="28"/>
  <c r="P369" i="28"/>
  <c r="J369" i="28"/>
  <c r="C369" i="28"/>
  <c r="X368" i="28"/>
  <c r="P368" i="28"/>
  <c r="J368" i="28"/>
  <c r="C368" i="28"/>
  <c r="X367" i="28"/>
  <c r="P367" i="28"/>
  <c r="J367" i="28"/>
  <c r="C367" i="28"/>
  <c r="X366" i="28"/>
  <c r="P366" i="28"/>
  <c r="J366" i="28"/>
  <c r="C366" i="28"/>
  <c r="X365" i="28"/>
  <c r="P365" i="28"/>
  <c r="J365" i="28"/>
  <c r="C365" i="28"/>
  <c r="X364" i="28"/>
  <c r="P364" i="28"/>
  <c r="J364" i="28"/>
  <c r="C364" i="28"/>
  <c r="X363" i="28"/>
  <c r="P363" i="28"/>
  <c r="J363" i="28"/>
  <c r="C363" i="28"/>
  <c r="X362" i="28"/>
  <c r="P362" i="28"/>
  <c r="J362" i="28"/>
  <c r="C362" i="28"/>
  <c r="X361" i="28"/>
  <c r="P361" i="28"/>
  <c r="J361" i="28"/>
  <c r="C361" i="28"/>
  <c r="X360" i="28"/>
  <c r="P360" i="28"/>
  <c r="J360" i="28"/>
  <c r="C360" i="28"/>
  <c r="X359" i="28"/>
  <c r="P359" i="28"/>
  <c r="J359" i="28"/>
  <c r="C359" i="28"/>
  <c r="X358" i="28"/>
  <c r="P358" i="28"/>
  <c r="J358" i="28"/>
  <c r="C358" i="28"/>
  <c r="X357" i="28"/>
  <c r="P357" i="28"/>
  <c r="J357" i="28"/>
  <c r="C357" i="28"/>
  <c r="X356" i="28"/>
  <c r="P356" i="28"/>
  <c r="J356" i="28"/>
  <c r="C356" i="28"/>
  <c r="X355" i="28"/>
  <c r="P355" i="28"/>
  <c r="J355" i="28"/>
  <c r="C355" i="28"/>
  <c r="X354" i="28"/>
  <c r="P354" i="28"/>
  <c r="J354" i="28"/>
  <c r="C354" i="28"/>
  <c r="X353" i="28"/>
  <c r="P353" i="28"/>
  <c r="J353" i="28"/>
  <c r="C353" i="28"/>
  <c r="X352" i="28"/>
  <c r="P352" i="28"/>
  <c r="J352" i="28"/>
  <c r="C352" i="28"/>
  <c r="X351" i="28"/>
  <c r="P351" i="28"/>
  <c r="J351" i="28"/>
  <c r="C351" i="28"/>
  <c r="X350" i="28"/>
  <c r="P350" i="28"/>
  <c r="J350" i="28"/>
  <c r="C350" i="28"/>
  <c r="X349" i="28"/>
  <c r="P349" i="28"/>
  <c r="J349" i="28"/>
  <c r="C349" i="28"/>
  <c r="X348" i="28"/>
  <c r="P348" i="28"/>
  <c r="J348" i="28"/>
  <c r="C348" i="28"/>
  <c r="X347" i="28"/>
  <c r="P347" i="28"/>
  <c r="J347" i="28"/>
  <c r="C347" i="28"/>
  <c r="X346" i="28"/>
  <c r="P346" i="28"/>
  <c r="J346" i="28"/>
  <c r="C346" i="28"/>
  <c r="X345" i="28"/>
  <c r="P345" i="28"/>
  <c r="J345" i="28"/>
  <c r="C345" i="28"/>
  <c r="X344" i="28"/>
  <c r="P344" i="28"/>
  <c r="J344" i="28"/>
  <c r="C344" i="28"/>
  <c r="X343" i="28"/>
  <c r="P343" i="28"/>
  <c r="J343" i="28"/>
  <c r="C343" i="28"/>
  <c r="X342" i="28"/>
  <c r="P342" i="28"/>
  <c r="J342" i="28"/>
  <c r="C342" i="28"/>
  <c r="X341" i="28"/>
  <c r="P341" i="28"/>
  <c r="J341" i="28"/>
  <c r="C341" i="28"/>
  <c r="X340" i="28"/>
  <c r="P340" i="28"/>
  <c r="J340" i="28"/>
  <c r="C340" i="28"/>
  <c r="X339" i="28"/>
  <c r="P339" i="28"/>
  <c r="J339" i="28"/>
  <c r="C339" i="28"/>
  <c r="X338" i="28"/>
  <c r="P338" i="28"/>
  <c r="J338" i="28"/>
  <c r="C338" i="28"/>
  <c r="X337" i="28"/>
  <c r="P337" i="28"/>
  <c r="J337" i="28"/>
  <c r="C337" i="28"/>
  <c r="X336" i="28"/>
  <c r="P336" i="28"/>
  <c r="J336" i="28"/>
  <c r="C336" i="28"/>
  <c r="X335" i="28"/>
  <c r="P335" i="28"/>
  <c r="J335" i="28"/>
  <c r="C335" i="28"/>
  <c r="X334" i="28"/>
  <c r="P334" i="28"/>
  <c r="J334" i="28"/>
  <c r="C334" i="28"/>
  <c r="X333" i="28"/>
  <c r="P333" i="28"/>
  <c r="J333" i="28"/>
  <c r="C333" i="28"/>
  <c r="X332" i="28"/>
  <c r="P332" i="28"/>
  <c r="J332" i="28"/>
  <c r="C332" i="28"/>
  <c r="X331" i="28"/>
  <c r="P331" i="28"/>
  <c r="J331" i="28"/>
  <c r="C331" i="28"/>
  <c r="X330" i="28"/>
  <c r="P330" i="28"/>
  <c r="J330" i="28"/>
  <c r="C330" i="28"/>
  <c r="X329" i="28"/>
  <c r="P329" i="28"/>
  <c r="J329" i="28"/>
  <c r="C329" i="28"/>
  <c r="X328" i="28"/>
  <c r="P328" i="28"/>
  <c r="J328" i="28"/>
  <c r="C328" i="28"/>
  <c r="X327" i="28"/>
  <c r="P327" i="28"/>
  <c r="J327" i="28"/>
  <c r="C327" i="28"/>
  <c r="X326" i="28"/>
  <c r="P326" i="28"/>
  <c r="J326" i="28"/>
  <c r="C326" i="28"/>
  <c r="X325" i="28"/>
  <c r="P325" i="28"/>
  <c r="J325" i="28"/>
  <c r="C325" i="28"/>
  <c r="X324" i="28"/>
  <c r="P324" i="28"/>
  <c r="J324" i="28"/>
  <c r="C324" i="28"/>
  <c r="X323" i="28"/>
  <c r="P323" i="28"/>
  <c r="J323" i="28"/>
  <c r="C323" i="28"/>
  <c r="X322" i="28"/>
  <c r="P322" i="28"/>
  <c r="J322" i="28"/>
  <c r="C322" i="28"/>
  <c r="X321" i="28"/>
  <c r="P321" i="28"/>
  <c r="J321" i="28"/>
  <c r="C321" i="28"/>
  <c r="X320" i="28"/>
  <c r="P320" i="28"/>
  <c r="J320" i="28"/>
  <c r="C320" i="28"/>
  <c r="X319" i="28"/>
  <c r="P319" i="28"/>
  <c r="J319" i="28"/>
  <c r="C319" i="28"/>
  <c r="X318" i="28"/>
  <c r="P318" i="28"/>
  <c r="J318" i="28"/>
  <c r="C318" i="28"/>
  <c r="X317" i="28"/>
  <c r="P317" i="28"/>
  <c r="J317" i="28"/>
  <c r="C317" i="28"/>
  <c r="X316" i="28"/>
  <c r="P316" i="28"/>
  <c r="J316" i="28"/>
  <c r="C316" i="28"/>
  <c r="X315" i="28"/>
  <c r="P315" i="28"/>
  <c r="J315" i="28"/>
  <c r="C315" i="28"/>
  <c r="X314" i="28"/>
  <c r="P314" i="28"/>
  <c r="J314" i="28"/>
  <c r="C314" i="28"/>
  <c r="X313" i="28"/>
  <c r="P313" i="28"/>
  <c r="J313" i="28"/>
  <c r="C313" i="28"/>
  <c r="X312" i="28"/>
  <c r="P312" i="28"/>
  <c r="J312" i="28"/>
  <c r="C312" i="28"/>
  <c r="X311" i="28"/>
  <c r="P311" i="28"/>
  <c r="J311" i="28"/>
  <c r="C311" i="28"/>
  <c r="X310" i="28"/>
  <c r="P310" i="28"/>
  <c r="J310" i="28"/>
  <c r="C310" i="28"/>
  <c r="X309" i="28"/>
  <c r="P309" i="28"/>
  <c r="J309" i="28"/>
  <c r="C309" i="28"/>
  <c r="X308" i="28"/>
  <c r="P308" i="28"/>
  <c r="J308" i="28"/>
  <c r="C308" i="28"/>
  <c r="X307" i="28"/>
  <c r="P307" i="28"/>
  <c r="J307" i="28"/>
  <c r="C307" i="28"/>
  <c r="X306" i="28"/>
  <c r="P306" i="28"/>
  <c r="J306" i="28"/>
  <c r="C306" i="28"/>
  <c r="X305" i="28"/>
  <c r="P305" i="28"/>
  <c r="J305" i="28"/>
  <c r="C305" i="28"/>
  <c r="X304" i="28"/>
  <c r="P304" i="28"/>
  <c r="J304" i="28"/>
  <c r="C304" i="28"/>
  <c r="X303" i="28"/>
  <c r="P303" i="28"/>
  <c r="J303" i="28"/>
  <c r="C303" i="28"/>
  <c r="X302" i="28"/>
  <c r="P302" i="28"/>
  <c r="J302" i="28"/>
  <c r="C302" i="28"/>
  <c r="X301" i="28"/>
  <c r="P301" i="28"/>
  <c r="J301" i="28"/>
  <c r="C301" i="28"/>
  <c r="X300" i="28"/>
  <c r="P300" i="28"/>
  <c r="J300" i="28"/>
  <c r="C300" i="28"/>
  <c r="X299" i="28"/>
  <c r="P299" i="28"/>
  <c r="J299" i="28"/>
  <c r="C299" i="28"/>
  <c r="X298" i="28"/>
  <c r="P298" i="28"/>
  <c r="J298" i="28"/>
  <c r="C298" i="28"/>
  <c r="X297" i="28"/>
  <c r="P297" i="28"/>
  <c r="J297" i="28"/>
  <c r="C297" i="28"/>
  <c r="X296" i="28"/>
  <c r="P296" i="28"/>
  <c r="J296" i="28"/>
  <c r="C296" i="28"/>
  <c r="X295" i="28"/>
  <c r="P295" i="28"/>
  <c r="J295" i="28"/>
  <c r="C295" i="28"/>
  <c r="X294" i="28"/>
  <c r="P294" i="28"/>
  <c r="J294" i="28"/>
  <c r="C294" i="28"/>
  <c r="X293" i="28"/>
  <c r="P293" i="28"/>
  <c r="J293" i="28"/>
  <c r="C293" i="28"/>
  <c r="X292" i="28"/>
  <c r="P292" i="28"/>
  <c r="J292" i="28"/>
  <c r="C292" i="28"/>
  <c r="X291" i="28"/>
  <c r="P291" i="28"/>
  <c r="J291" i="28"/>
  <c r="C291" i="28"/>
  <c r="X290" i="28"/>
  <c r="P290" i="28"/>
  <c r="J290" i="28"/>
  <c r="C290" i="28"/>
  <c r="X289" i="28"/>
  <c r="P289" i="28"/>
  <c r="J289" i="28"/>
  <c r="C289" i="28"/>
  <c r="X288" i="28"/>
  <c r="P288" i="28"/>
  <c r="J288" i="28"/>
  <c r="C288" i="28"/>
  <c r="X287" i="28"/>
  <c r="P287" i="28"/>
  <c r="J287" i="28"/>
  <c r="C287" i="28"/>
  <c r="X286" i="28"/>
  <c r="P286" i="28"/>
  <c r="J286" i="28"/>
  <c r="C286" i="28"/>
  <c r="X285" i="28"/>
  <c r="P285" i="28"/>
  <c r="J285" i="28"/>
  <c r="C285" i="28"/>
  <c r="X284" i="28"/>
  <c r="P284" i="28"/>
  <c r="J284" i="28"/>
  <c r="C284" i="28"/>
  <c r="X283" i="28"/>
  <c r="P283" i="28"/>
  <c r="J283" i="28"/>
  <c r="C283" i="28"/>
  <c r="X282" i="28"/>
  <c r="P282" i="28"/>
  <c r="J282" i="28"/>
  <c r="C282" i="28"/>
  <c r="X281" i="28"/>
  <c r="P281" i="28"/>
  <c r="J281" i="28"/>
  <c r="C281" i="28"/>
  <c r="X280" i="28"/>
  <c r="P280" i="28"/>
  <c r="J280" i="28"/>
  <c r="C280" i="28"/>
  <c r="X279" i="28"/>
  <c r="P279" i="28"/>
  <c r="J279" i="28"/>
  <c r="C279" i="28"/>
  <c r="X278" i="28"/>
  <c r="P278" i="28"/>
  <c r="J278" i="28"/>
  <c r="C278" i="28"/>
  <c r="X277" i="28"/>
  <c r="P277" i="28"/>
  <c r="J277" i="28"/>
  <c r="C277" i="28"/>
  <c r="X276" i="28"/>
  <c r="P276" i="28"/>
  <c r="J276" i="28"/>
  <c r="C276" i="28"/>
  <c r="X275" i="28"/>
  <c r="P275" i="28"/>
  <c r="J275" i="28"/>
  <c r="C275" i="28"/>
  <c r="X274" i="28"/>
  <c r="P274" i="28"/>
  <c r="J274" i="28"/>
  <c r="C274" i="28"/>
  <c r="X273" i="28"/>
  <c r="P273" i="28"/>
  <c r="J273" i="28"/>
  <c r="C273" i="28"/>
  <c r="X272" i="28"/>
  <c r="P272" i="28"/>
  <c r="J272" i="28"/>
  <c r="C272" i="28"/>
  <c r="X271" i="28"/>
  <c r="P271" i="28"/>
  <c r="J271" i="28"/>
  <c r="C271" i="28"/>
  <c r="X270" i="28"/>
  <c r="P270" i="28"/>
  <c r="J270" i="28"/>
  <c r="C270" i="28"/>
  <c r="X269" i="28"/>
  <c r="P269" i="28"/>
  <c r="J269" i="28"/>
  <c r="C269" i="28"/>
  <c r="X268" i="28"/>
  <c r="P268" i="28"/>
  <c r="J268" i="28"/>
  <c r="C268" i="28"/>
  <c r="X267" i="28"/>
  <c r="P267" i="28"/>
  <c r="J267" i="28"/>
  <c r="C267" i="28"/>
  <c r="X266" i="28"/>
  <c r="P266" i="28"/>
  <c r="J266" i="28"/>
  <c r="C266" i="28"/>
  <c r="X265" i="28"/>
  <c r="P265" i="28"/>
  <c r="J265" i="28"/>
  <c r="C265" i="28"/>
  <c r="X264" i="28"/>
  <c r="P264" i="28"/>
  <c r="J264" i="28"/>
  <c r="C264" i="28"/>
  <c r="X263" i="28"/>
  <c r="P263" i="28"/>
  <c r="J263" i="28"/>
  <c r="C263" i="28"/>
  <c r="X262" i="28"/>
  <c r="P262" i="28"/>
  <c r="J262" i="28"/>
  <c r="C262" i="28"/>
  <c r="X261" i="28"/>
  <c r="P261" i="28"/>
  <c r="J261" i="28"/>
  <c r="C261" i="28"/>
  <c r="X260" i="28"/>
  <c r="P260" i="28"/>
  <c r="J260" i="28"/>
  <c r="C260" i="28"/>
  <c r="X259" i="28"/>
  <c r="P259" i="28"/>
  <c r="J259" i="28"/>
  <c r="C259" i="28"/>
  <c r="X258" i="28"/>
  <c r="P258" i="28"/>
  <c r="J258" i="28"/>
  <c r="C258" i="28"/>
  <c r="X257" i="28"/>
  <c r="P257" i="28"/>
  <c r="J257" i="28"/>
  <c r="C257" i="28"/>
  <c r="X256" i="28"/>
  <c r="P256" i="28"/>
  <c r="J256" i="28"/>
  <c r="C256" i="28"/>
  <c r="X255" i="28"/>
  <c r="P255" i="28"/>
  <c r="J255" i="28"/>
  <c r="C255" i="28"/>
  <c r="X254" i="28"/>
  <c r="P254" i="28"/>
  <c r="J254" i="28"/>
  <c r="C254" i="28"/>
  <c r="X253" i="28"/>
  <c r="P253" i="28"/>
  <c r="J253" i="28"/>
  <c r="C253" i="28"/>
  <c r="X252" i="28"/>
  <c r="P252" i="28"/>
  <c r="J252" i="28"/>
  <c r="C252" i="28"/>
  <c r="X251" i="28"/>
  <c r="P251" i="28"/>
  <c r="J251" i="28"/>
  <c r="C251" i="28"/>
  <c r="X250" i="28"/>
  <c r="P250" i="28"/>
  <c r="J250" i="28"/>
  <c r="C250" i="28"/>
  <c r="X249" i="28"/>
  <c r="P249" i="28"/>
  <c r="J249" i="28"/>
  <c r="C249" i="28"/>
  <c r="X248" i="28"/>
  <c r="P248" i="28"/>
  <c r="J248" i="28"/>
  <c r="C248" i="28"/>
  <c r="X247" i="28"/>
  <c r="P247" i="28"/>
  <c r="J247" i="28"/>
  <c r="C247" i="28"/>
  <c r="X246" i="28"/>
  <c r="P246" i="28"/>
  <c r="J246" i="28"/>
  <c r="C246" i="28"/>
  <c r="X245" i="28"/>
  <c r="P245" i="28"/>
  <c r="J245" i="28"/>
  <c r="C245" i="28"/>
  <c r="X244" i="28"/>
  <c r="P244" i="28"/>
  <c r="J244" i="28"/>
  <c r="C244" i="28"/>
  <c r="X243" i="28"/>
  <c r="P243" i="28"/>
  <c r="J243" i="28"/>
  <c r="C243" i="28"/>
  <c r="X242" i="28"/>
  <c r="P242" i="28"/>
  <c r="J242" i="28"/>
  <c r="C242" i="28"/>
  <c r="X241" i="28"/>
  <c r="P241" i="28"/>
  <c r="J241" i="28"/>
  <c r="C241" i="28"/>
  <c r="X240" i="28"/>
  <c r="P240" i="28"/>
  <c r="J240" i="28"/>
  <c r="C240" i="28"/>
  <c r="X239" i="28"/>
  <c r="P239" i="28"/>
  <c r="J239" i="28"/>
  <c r="C239" i="28"/>
  <c r="X238" i="28"/>
  <c r="P238" i="28"/>
  <c r="J238" i="28"/>
  <c r="C238" i="28"/>
  <c r="X237" i="28"/>
  <c r="P237" i="28"/>
  <c r="J237" i="28"/>
  <c r="C237" i="28"/>
  <c r="X236" i="28"/>
  <c r="P236" i="28"/>
  <c r="J236" i="28"/>
  <c r="C236" i="28"/>
  <c r="X235" i="28"/>
  <c r="P235" i="28"/>
  <c r="J235" i="28"/>
  <c r="C235" i="28"/>
  <c r="X234" i="28"/>
  <c r="P234" i="28"/>
  <c r="J234" i="28"/>
  <c r="C234" i="28"/>
  <c r="X233" i="28"/>
  <c r="P233" i="28"/>
  <c r="J233" i="28"/>
  <c r="C233" i="28"/>
  <c r="X232" i="28"/>
  <c r="P232" i="28"/>
  <c r="J232" i="28"/>
  <c r="C232" i="28"/>
  <c r="X231" i="28"/>
  <c r="P231" i="28"/>
  <c r="J231" i="28"/>
  <c r="C231" i="28"/>
  <c r="X230" i="28"/>
  <c r="P230" i="28"/>
  <c r="J230" i="28"/>
  <c r="C230" i="28"/>
  <c r="X229" i="28"/>
  <c r="P229" i="28"/>
  <c r="J229" i="28"/>
  <c r="C229" i="28"/>
  <c r="X228" i="28"/>
  <c r="P228" i="28"/>
  <c r="J228" i="28"/>
  <c r="C228" i="28"/>
  <c r="X227" i="28"/>
  <c r="P227" i="28"/>
  <c r="J227" i="28"/>
  <c r="C227" i="28"/>
  <c r="X226" i="28"/>
  <c r="P226" i="28"/>
  <c r="J226" i="28"/>
  <c r="C226" i="28"/>
  <c r="X225" i="28"/>
  <c r="P225" i="28"/>
  <c r="J225" i="28"/>
  <c r="C225" i="28"/>
  <c r="X224" i="28"/>
  <c r="P224" i="28"/>
  <c r="J224" i="28"/>
  <c r="C224" i="28"/>
  <c r="X223" i="28"/>
  <c r="P223" i="28"/>
  <c r="J223" i="28"/>
  <c r="C223" i="28"/>
  <c r="X222" i="28"/>
  <c r="P222" i="28"/>
  <c r="J222" i="28"/>
  <c r="C222" i="28"/>
  <c r="X221" i="28"/>
  <c r="P221" i="28"/>
  <c r="J221" i="28"/>
  <c r="C221" i="28"/>
  <c r="X220" i="28"/>
  <c r="P220" i="28"/>
  <c r="J220" i="28"/>
  <c r="C220" i="28"/>
  <c r="X219" i="28"/>
  <c r="P219" i="28"/>
  <c r="J219" i="28"/>
  <c r="C219" i="28"/>
  <c r="X218" i="28"/>
  <c r="P218" i="28"/>
  <c r="J218" i="28"/>
  <c r="C218" i="28"/>
  <c r="X217" i="28"/>
  <c r="P217" i="28"/>
  <c r="J217" i="28"/>
  <c r="C217" i="28"/>
  <c r="X216" i="28"/>
  <c r="P216" i="28"/>
  <c r="J216" i="28"/>
  <c r="C216" i="28"/>
  <c r="X215" i="28"/>
  <c r="P215" i="28"/>
  <c r="J215" i="28"/>
  <c r="C215" i="28"/>
  <c r="X214" i="28"/>
  <c r="P214" i="28"/>
  <c r="J214" i="28"/>
  <c r="C214" i="28"/>
  <c r="X213" i="28"/>
  <c r="P213" i="28"/>
  <c r="J213" i="28"/>
  <c r="C213" i="28"/>
  <c r="X212" i="28"/>
  <c r="P212" i="28"/>
  <c r="J212" i="28"/>
  <c r="C212" i="28"/>
  <c r="X211" i="28"/>
  <c r="P211" i="28"/>
  <c r="J211" i="28"/>
  <c r="C211" i="28"/>
  <c r="X210" i="28"/>
  <c r="P210" i="28"/>
  <c r="J210" i="28"/>
  <c r="C210" i="28"/>
  <c r="X209" i="28"/>
  <c r="P209" i="28"/>
  <c r="J209" i="28"/>
  <c r="C209" i="28"/>
  <c r="X208" i="28"/>
  <c r="P208" i="28"/>
  <c r="J208" i="28"/>
  <c r="C208" i="28"/>
  <c r="X207" i="28"/>
  <c r="P207" i="28"/>
  <c r="J207" i="28"/>
  <c r="C207" i="28"/>
  <c r="X206" i="28"/>
  <c r="P206" i="28"/>
  <c r="J206" i="28"/>
  <c r="C206" i="28"/>
  <c r="X205" i="28"/>
  <c r="P205" i="28"/>
  <c r="J205" i="28"/>
  <c r="C205" i="28"/>
  <c r="X204" i="28"/>
  <c r="P204" i="28"/>
  <c r="J204" i="28"/>
  <c r="C204" i="28"/>
  <c r="X203" i="28"/>
  <c r="P203" i="28"/>
  <c r="J203" i="28"/>
  <c r="C203" i="28"/>
  <c r="X202" i="28"/>
  <c r="P202" i="28"/>
  <c r="J202" i="28"/>
  <c r="C202" i="28"/>
  <c r="X201" i="28"/>
  <c r="P201" i="28"/>
  <c r="J201" i="28"/>
  <c r="C201" i="28"/>
  <c r="X200" i="28"/>
  <c r="P200" i="28"/>
  <c r="J200" i="28"/>
  <c r="C200" i="28"/>
  <c r="X199" i="28"/>
  <c r="P199" i="28"/>
  <c r="J199" i="28"/>
  <c r="C199" i="28"/>
  <c r="X198" i="28"/>
  <c r="P198" i="28"/>
  <c r="J198" i="28"/>
  <c r="C198" i="28"/>
  <c r="X197" i="28"/>
  <c r="P197" i="28"/>
  <c r="J197" i="28"/>
  <c r="C197" i="28"/>
  <c r="X196" i="28"/>
  <c r="P196" i="28"/>
  <c r="J196" i="28"/>
  <c r="C196" i="28"/>
  <c r="X195" i="28"/>
  <c r="P195" i="28"/>
  <c r="J195" i="28"/>
  <c r="C195" i="28"/>
  <c r="X194" i="28"/>
  <c r="P194" i="28"/>
  <c r="J194" i="28"/>
  <c r="C194" i="28"/>
  <c r="X193" i="28"/>
  <c r="P193" i="28"/>
  <c r="J193" i="28"/>
  <c r="C193" i="28"/>
  <c r="X192" i="28"/>
  <c r="P192" i="28"/>
  <c r="J192" i="28"/>
  <c r="C192" i="28"/>
  <c r="X191" i="28"/>
  <c r="P191" i="28"/>
  <c r="J191" i="28"/>
  <c r="C191" i="28"/>
  <c r="X190" i="28"/>
  <c r="P190" i="28"/>
  <c r="J190" i="28"/>
  <c r="C190" i="28"/>
  <c r="X189" i="28"/>
  <c r="P189" i="28"/>
  <c r="J189" i="28"/>
  <c r="C189" i="28"/>
  <c r="X188" i="28"/>
  <c r="P188" i="28"/>
  <c r="J188" i="28"/>
  <c r="C188" i="28"/>
  <c r="X187" i="28"/>
  <c r="P187" i="28"/>
  <c r="J187" i="28"/>
  <c r="C187" i="28"/>
  <c r="X186" i="28"/>
  <c r="P186" i="28"/>
  <c r="J186" i="28"/>
  <c r="C186" i="28"/>
  <c r="X185" i="28"/>
  <c r="P185" i="28"/>
  <c r="J185" i="28"/>
  <c r="C185" i="28"/>
  <c r="X184" i="28"/>
  <c r="P184" i="28"/>
  <c r="J184" i="28"/>
  <c r="C184" i="28"/>
  <c r="X183" i="28"/>
  <c r="P183" i="28"/>
  <c r="J183" i="28"/>
  <c r="C183" i="28"/>
  <c r="X182" i="28"/>
  <c r="P182" i="28"/>
  <c r="J182" i="28"/>
  <c r="C182" i="28"/>
  <c r="X181" i="28"/>
  <c r="P181" i="28"/>
  <c r="J181" i="28"/>
  <c r="C181" i="28"/>
  <c r="X180" i="28"/>
  <c r="P180" i="28"/>
  <c r="J180" i="28"/>
  <c r="C180" i="28"/>
  <c r="X179" i="28"/>
  <c r="P179" i="28"/>
  <c r="J179" i="28"/>
  <c r="C179" i="28"/>
  <c r="X178" i="28"/>
  <c r="P178" i="28"/>
  <c r="J178" i="28"/>
  <c r="C178" i="28"/>
  <c r="X177" i="28"/>
  <c r="P177" i="28"/>
  <c r="J177" i="28"/>
  <c r="C177" i="28"/>
  <c r="X176" i="28"/>
  <c r="P176" i="28"/>
  <c r="J176" i="28"/>
  <c r="C176" i="28"/>
  <c r="X175" i="28"/>
  <c r="P175" i="28"/>
  <c r="J175" i="28"/>
  <c r="C175" i="28"/>
  <c r="X174" i="28"/>
  <c r="P174" i="28"/>
  <c r="J174" i="28"/>
  <c r="C174" i="28"/>
  <c r="X173" i="28"/>
  <c r="P173" i="28"/>
  <c r="J173" i="28"/>
  <c r="C173" i="28"/>
  <c r="X172" i="28"/>
  <c r="P172" i="28"/>
  <c r="J172" i="28"/>
  <c r="C172" i="28"/>
  <c r="X171" i="28"/>
  <c r="P171" i="28"/>
  <c r="J171" i="28"/>
  <c r="C171" i="28"/>
  <c r="X170" i="28"/>
  <c r="P170" i="28"/>
  <c r="J170" i="28"/>
  <c r="C170" i="28"/>
  <c r="X169" i="28"/>
  <c r="P169" i="28"/>
  <c r="J169" i="28"/>
  <c r="C169" i="28"/>
  <c r="X168" i="28"/>
  <c r="P168" i="28"/>
  <c r="J168" i="28"/>
  <c r="C168" i="28"/>
  <c r="X167" i="28"/>
  <c r="P167" i="28"/>
  <c r="J167" i="28"/>
  <c r="C167" i="28"/>
  <c r="X166" i="28"/>
  <c r="P166" i="28"/>
  <c r="J166" i="28"/>
  <c r="C166" i="28"/>
  <c r="X165" i="28"/>
  <c r="P165" i="28"/>
  <c r="J165" i="28"/>
  <c r="C165" i="28"/>
  <c r="X164" i="28"/>
  <c r="P164" i="28"/>
  <c r="J164" i="28"/>
  <c r="C164" i="28"/>
  <c r="X163" i="28"/>
  <c r="P163" i="28"/>
  <c r="J163" i="28"/>
  <c r="C163" i="28"/>
  <c r="X162" i="28"/>
  <c r="P162" i="28"/>
  <c r="J162" i="28"/>
  <c r="C162" i="28"/>
  <c r="X161" i="28"/>
  <c r="P161" i="28"/>
  <c r="J161" i="28"/>
  <c r="C161" i="28"/>
  <c r="X160" i="28"/>
  <c r="P160" i="28"/>
  <c r="J160" i="28"/>
  <c r="C160" i="28"/>
  <c r="X159" i="28"/>
  <c r="P159" i="28"/>
  <c r="J159" i="28"/>
  <c r="C159" i="28"/>
  <c r="X158" i="28"/>
  <c r="P158" i="28"/>
  <c r="J158" i="28"/>
  <c r="C158" i="28"/>
  <c r="X157" i="28"/>
  <c r="P157" i="28"/>
  <c r="J157" i="28"/>
  <c r="C157" i="28"/>
  <c r="X156" i="28"/>
  <c r="P156" i="28"/>
  <c r="J156" i="28"/>
  <c r="C156" i="28"/>
  <c r="X155" i="28"/>
  <c r="P155" i="28"/>
  <c r="J155" i="28"/>
  <c r="C155" i="28"/>
  <c r="X154" i="28"/>
  <c r="P154" i="28"/>
  <c r="J154" i="28"/>
  <c r="C154" i="28"/>
  <c r="X153" i="28"/>
  <c r="P153" i="28"/>
  <c r="J153" i="28"/>
  <c r="C153" i="28"/>
  <c r="X152" i="28"/>
  <c r="P152" i="28"/>
  <c r="J152" i="28"/>
  <c r="C152" i="28"/>
  <c r="X151" i="28"/>
  <c r="P151" i="28"/>
  <c r="J151" i="28"/>
  <c r="C151" i="28"/>
  <c r="X150" i="28"/>
  <c r="P150" i="28"/>
  <c r="J150" i="28"/>
  <c r="C150" i="28"/>
  <c r="X149" i="28"/>
  <c r="P149" i="28"/>
  <c r="J149" i="28"/>
  <c r="C149" i="28"/>
  <c r="X148" i="28"/>
  <c r="P148" i="28"/>
  <c r="J148" i="28"/>
  <c r="C148" i="28"/>
  <c r="X147" i="28"/>
  <c r="P147" i="28"/>
  <c r="J147" i="28"/>
  <c r="C147" i="28"/>
  <c r="X146" i="28"/>
  <c r="P146" i="28"/>
  <c r="J146" i="28"/>
  <c r="C146" i="28"/>
  <c r="X145" i="28"/>
  <c r="P145" i="28"/>
  <c r="J145" i="28"/>
  <c r="C145" i="28"/>
  <c r="X144" i="28"/>
  <c r="P144" i="28"/>
  <c r="J144" i="28"/>
  <c r="C144" i="28"/>
  <c r="X143" i="28"/>
  <c r="P143" i="28"/>
  <c r="J143" i="28"/>
  <c r="C143" i="28"/>
  <c r="X142" i="28"/>
  <c r="P142" i="28"/>
  <c r="J142" i="28"/>
  <c r="C142" i="28"/>
  <c r="X141" i="28"/>
  <c r="P141" i="28"/>
  <c r="J141" i="28"/>
  <c r="C141" i="28"/>
  <c r="X140" i="28"/>
  <c r="P140" i="28"/>
  <c r="J140" i="28"/>
  <c r="C140" i="28"/>
  <c r="X139" i="28"/>
  <c r="P139" i="28"/>
  <c r="J139" i="28"/>
  <c r="C139" i="28"/>
  <c r="X138" i="28"/>
  <c r="P138" i="28"/>
  <c r="J138" i="28"/>
  <c r="C138" i="28"/>
  <c r="X137" i="28"/>
  <c r="P137" i="28"/>
  <c r="J137" i="28"/>
  <c r="C137" i="28"/>
  <c r="X136" i="28"/>
  <c r="P136" i="28"/>
  <c r="J136" i="28"/>
  <c r="C136" i="28"/>
  <c r="X135" i="28"/>
  <c r="P135" i="28"/>
  <c r="J135" i="28"/>
  <c r="C135" i="28"/>
  <c r="X134" i="28"/>
  <c r="P134" i="28"/>
  <c r="J134" i="28"/>
  <c r="C134" i="28"/>
  <c r="X133" i="28"/>
  <c r="P133" i="28"/>
  <c r="J133" i="28"/>
  <c r="C133" i="28"/>
  <c r="X132" i="28"/>
  <c r="P132" i="28"/>
  <c r="J132" i="28"/>
  <c r="C132" i="28"/>
  <c r="X131" i="28"/>
  <c r="P131" i="28"/>
  <c r="J131" i="28"/>
  <c r="C131" i="28"/>
  <c r="X130" i="28"/>
  <c r="P130" i="28"/>
  <c r="J130" i="28"/>
  <c r="C130" i="28"/>
  <c r="X129" i="28"/>
  <c r="P129" i="28"/>
  <c r="J129" i="28"/>
  <c r="C129" i="28"/>
  <c r="X128" i="28"/>
  <c r="P128" i="28"/>
  <c r="J128" i="28"/>
  <c r="C128" i="28"/>
  <c r="X127" i="28"/>
  <c r="P127" i="28"/>
  <c r="J127" i="28"/>
  <c r="C127" i="28"/>
  <c r="X126" i="28"/>
  <c r="P126" i="28"/>
  <c r="J126" i="28"/>
  <c r="C126" i="28"/>
  <c r="X125" i="28"/>
  <c r="P125" i="28"/>
  <c r="J125" i="28"/>
  <c r="C125" i="28"/>
  <c r="X124" i="28"/>
  <c r="P124" i="28"/>
  <c r="J124" i="28"/>
  <c r="C124" i="28"/>
  <c r="X123" i="28"/>
  <c r="P123" i="28"/>
  <c r="J123" i="28"/>
  <c r="C123" i="28"/>
  <c r="X122" i="28"/>
  <c r="P122" i="28"/>
  <c r="J122" i="28"/>
  <c r="C122" i="28"/>
  <c r="X121" i="28"/>
  <c r="P121" i="28"/>
  <c r="J121" i="28"/>
  <c r="C121" i="28"/>
  <c r="X120" i="28"/>
  <c r="P120" i="28"/>
  <c r="J120" i="28"/>
  <c r="C120" i="28"/>
  <c r="X119" i="28"/>
  <c r="P119" i="28"/>
  <c r="J119" i="28"/>
  <c r="C119" i="28"/>
  <c r="X118" i="28"/>
  <c r="P118" i="28"/>
  <c r="J118" i="28"/>
  <c r="C118" i="28"/>
  <c r="X117" i="28"/>
  <c r="P117" i="28"/>
  <c r="J117" i="28"/>
  <c r="C117" i="28"/>
  <c r="X116" i="28"/>
  <c r="P116" i="28"/>
  <c r="J116" i="28"/>
  <c r="C116" i="28"/>
  <c r="X115" i="28"/>
  <c r="P115" i="28"/>
  <c r="J115" i="28"/>
  <c r="C115" i="28"/>
  <c r="X114" i="28"/>
  <c r="P114" i="28"/>
  <c r="J114" i="28"/>
  <c r="C114" i="28"/>
  <c r="X113" i="28"/>
  <c r="P113" i="28"/>
  <c r="J113" i="28"/>
  <c r="C113" i="28"/>
  <c r="X112" i="28"/>
  <c r="P112" i="28"/>
  <c r="J112" i="28"/>
  <c r="C112" i="28"/>
  <c r="X111" i="28"/>
  <c r="P111" i="28"/>
  <c r="J111" i="28"/>
  <c r="C111" i="28"/>
  <c r="X110" i="28"/>
  <c r="P110" i="28"/>
  <c r="J110" i="28"/>
  <c r="C110" i="28"/>
  <c r="X109" i="28"/>
  <c r="P109" i="28"/>
  <c r="J109" i="28"/>
  <c r="C109" i="28"/>
  <c r="X108" i="28"/>
  <c r="P108" i="28"/>
  <c r="J108" i="28"/>
  <c r="C108" i="28"/>
  <c r="X107" i="28"/>
  <c r="P107" i="28"/>
  <c r="J107" i="28"/>
  <c r="C107" i="28"/>
  <c r="X106" i="28"/>
  <c r="P106" i="28"/>
  <c r="J106" i="28"/>
  <c r="C106" i="28"/>
  <c r="X105" i="28"/>
  <c r="P105" i="28"/>
  <c r="J105" i="28"/>
  <c r="C105" i="28"/>
  <c r="X104" i="28"/>
  <c r="P104" i="28"/>
  <c r="J104" i="28"/>
  <c r="C104" i="28"/>
  <c r="X103" i="28"/>
  <c r="P103" i="28"/>
  <c r="J103" i="28"/>
  <c r="C103" i="28"/>
  <c r="X102" i="28"/>
  <c r="P102" i="28"/>
  <c r="J102" i="28"/>
  <c r="C102" i="28"/>
  <c r="X101" i="28"/>
  <c r="P101" i="28"/>
  <c r="J101" i="28"/>
  <c r="C101" i="28"/>
  <c r="X100" i="28"/>
  <c r="P100" i="28"/>
  <c r="J100" i="28"/>
  <c r="C100" i="28"/>
  <c r="X99" i="28"/>
  <c r="P99" i="28"/>
  <c r="J99" i="28"/>
  <c r="C99" i="28"/>
  <c r="X98" i="28"/>
  <c r="P98" i="28"/>
  <c r="J98" i="28"/>
  <c r="C98" i="28"/>
  <c r="X97" i="28"/>
  <c r="P97" i="28"/>
  <c r="J97" i="28"/>
  <c r="C97" i="28"/>
  <c r="X96" i="28"/>
  <c r="P96" i="28"/>
  <c r="J96" i="28"/>
  <c r="C96" i="28"/>
  <c r="X95" i="28"/>
  <c r="P95" i="28"/>
  <c r="J95" i="28"/>
  <c r="C95" i="28"/>
  <c r="X94" i="28"/>
  <c r="P94" i="28"/>
  <c r="J94" i="28"/>
  <c r="C94" i="28"/>
  <c r="X93" i="28"/>
  <c r="P93" i="28"/>
  <c r="J93" i="28"/>
  <c r="C93" i="28"/>
  <c r="X92" i="28"/>
  <c r="P92" i="28"/>
  <c r="J92" i="28"/>
  <c r="C92" i="28"/>
  <c r="X91" i="28"/>
  <c r="P91" i="28"/>
  <c r="J91" i="28"/>
  <c r="C91" i="28"/>
  <c r="X90" i="28"/>
  <c r="P90" i="28"/>
  <c r="J90" i="28"/>
  <c r="C90" i="28"/>
  <c r="X89" i="28"/>
  <c r="P89" i="28"/>
  <c r="J89" i="28"/>
  <c r="C89" i="28"/>
  <c r="X88" i="28"/>
  <c r="P88" i="28"/>
  <c r="J88" i="28"/>
  <c r="C88" i="28"/>
  <c r="X87" i="28"/>
  <c r="P87" i="28"/>
  <c r="J87" i="28"/>
  <c r="C87" i="28"/>
  <c r="X86" i="28"/>
  <c r="P86" i="28"/>
  <c r="J86" i="28"/>
  <c r="C86" i="28"/>
  <c r="X85" i="28"/>
  <c r="P85" i="28"/>
  <c r="J85" i="28"/>
  <c r="C85" i="28"/>
  <c r="X84" i="28"/>
  <c r="P84" i="28"/>
  <c r="J84" i="28"/>
  <c r="C84" i="28"/>
  <c r="X83" i="28"/>
  <c r="P83" i="28"/>
  <c r="J83" i="28"/>
  <c r="C83" i="28"/>
  <c r="X82" i="28"/>
  <c r="P82" i="28"/>
  <c r="J82" i="28"/>
  <c r="C82" i="28"/>
  <c r="X81" i="28"/>
  <c r="P81" i="28"/>
  <c r="J81" i="28"/>
  <c r="C81" i="28"/>
  <c r="X80" i="28"/>
  <c r="P80" i="28"/>
  <c r="J80" i="28"/>
  <c r="C80" i="28"/>
  <c r="X79" i="28"/>
  <c r="P79" i="28"/>
  <c r="J79" i="28"/>
  <c r="C79" i="28"/>
  <c r="X78" i="28"/>
  <c r="P78" i="28"/>
  <c r="J78" i="28"/>
  <c r="C78" i="28"/>
  <c r="X77" i="28"/>
  <c r="P77" i="28"/>
  <c r="J77" i="28"/>
  <c r="C77" i="28"/>
  <c r="X76" i="28"/>
  <c r="P76" i="28"/>
  <c r="J76" i="28"/>
  <c r="C76" i="28"/>
  <c r="X75" i="28"/>
  <c r="P75" i="28"/>
  <c r="J75" i="28"/>
  <c r="C75" i="28"/>
  <c r="X74" i="28"/>
  <c r="P74" i="28"/>
  <c r="J74" i="28"/>
  <c r="C74" i="28"/>
  <c r="X73" i="28"/>
  <c r="P73" i="28"/>
  <c r="J73" i="28"/>
  <c r="C73" i="28"/>
  <c r="X72" i="28"/>
  <c r="P72" i="28"/>
  <c r="J72" i="28"/>
  <c r="C72" i="28"/>
  <c r="X71" i="28"/>
  <c r="P71" i="28"/>
  <c r="J71" i="28"/>
  <c r="C71" i="28"/>
  <c r="X70" i="28"/>
  <c r="P70" i="28"/>
  <c r="J70" i="28"/>
  <c r="C70" i="28"/>
  <c r="X69" i="28"/>
  <c r="P69" i="28"/>
  <c r="J69" i="28"/>
  <c r="C69" i="28"/>
  <c r="X68" i="28"/>
  <c r="P68" i="28"/>
  <c r="J68" i="28"/>
  <c r="C68" i="28"/>
  <c r="X67" i="28"/>
  <c r="P67" i="28"/>
  <c r="J67" i="28"/>
  <c r="C67" i="28"/>
  <c r="X66" i="28"/>
  <c r="P66" i="28"/>
  <c r="J66" i="28"/>
  <c r="C66" i="28"/>
  <c r="X65" i="28"/>
  <c r="P65" i="28"/>
  <c r="J65" i="28"/>
  <c r="C65" i="28"/>
  <c r="X64" i="28"/>
  <c r="P64" i="28"/>
  <c r="J64" i="28"/>
  <c r="C64" i="28"/>
  <c r="X63" i="28"/>
  <c r="P63" i="28"/>
  <c r="J63" i="28"/>
  <c r="C63" i="28"/>
  <c r="X62" i="28"/>
  <c r="P62" i="28"/>
  <c r="J62" i="28"/>
  <c r="C62" i="28"/>
  <c r="X61" i="28"/>
  <c r="P61" i="28"/>
  <c r="J61" i="28"/>
  <c r="C61" i="28"/>
  <c r="X60" i="28"/>
  <c r="P60" i="28"/>
  <c r="J60" i="28"/>
  <c r="C60" i="28"/>
  <c r="X59" i="28"/>
  <c r="P59" i="28"/>
  <c r="J59" i="28"/>
  <c r="C59" i="28"/>
  <c r="X58" i="28"/>
  <c r="P58" i="28"/>
  <c r="J58" i="28"/>
  <c r="C58" i="28"/>
  <c r="X57" i="28"/>
  <c r="P57" i="28"/>
  <c r="J57" i="28"/>
  <c r="C57" i="28"/>
  <c r="X56" i="28"/>
  <c r="P56" i="28"/>
  <c r="J56" i="28"/>
  <c r="C56" i="28"/>
  <c r="X55" i="28"/>
  <c r="P55" i="28"/>
  <c r="J55" i="28"/>
  <c r="C55" i="28"/>
  <c r="X54" i="28"/>
  <c r="P54" i="28"/>
  <c r="J54" i="28"/>
  <c r="C54" i="28"/>
  <c r="X53" i="28"/>
  <c r="P53" i="28"/>
  <c r="J53" i="28"/>
  <c r="C53" i="28"/>
  <c r="X52" i="28"/>
  <c r="P52" i="28"/>
  <c r="J52" i="28"/>
  <c r="C52" i="28"/>
  <c r="X51" i="28"/>
  <c r="P51" i="28"/>
  <c r="J51" i="28"/>
  <c r="C51" i="28"/>
  <c r="X50" i="28"/>
  <c r="P50" i="28"/>
  <c r="J50" i="28"/>
  <c r="C50" i="28"/>
  <c r="X49" i="28"/>
  <c r="P49" i="28"/>
  <c r="J49" i="28"/>
  <c r="C49" i="28"/>
  <c r="X48" i="28"/>
  <c r="P48" i="28"/>
  <c r="J48" i="28"/>
  <c r="C48" i="28"/>
  <c r="X47" i="28"/>
  <c r="P47" i="28"/>
  <c r="J47" i="28"/>
  <c r="C47" i="28"/>
  <c r="X46" i="28"/>
  <c r="P46" i="28"/>
  <c r="J46" i="28"/>
  <c r="C46" i="28"/>
  <c r="X45" i="28"/>
  <c r="P45" i="28"/>
  <c r="J45" i="28"/>
  <c r="C45" i="28"/>
  <c r="X44" i="28"/>
  <c r="P44" i="28"/>
  <c r="J44" i="28"/>
  <c r="C44" i="28"/>
  <c r="X43" i="28"/>
  <c r="P43" i="28"/>
  <c r="J43" i="28"/>
  <c r="C43" i="28"/>
  <c r="X42" i="28"/>
  <c r="P42" i="28"/>
  <c r="J42" i="28"/>
  <c r="C42" i="28"/>
  <c r="X41" i="28"/>
  <c r="P41" i="28"/>
  <c r="J41" i="28"/>
  <c r="C41" i="28"/>
  <c r="X40" i="28"/>
  <c r="P40" i="28"/>
  <c r="J40" i="28"/>
  <c r="C40" i="28"/>
  <c r="X39" i="28"/>
  <c r="P39" i="28"/>
  <c r="J39" i="28"/>
  <c r="C39" i="28"/>
  <c r="X38" i="28"/>
  <c r="P38" i="28"/>
  <c r="J38" i="28"/>
  <c r="C38" i="28"/>
  <c r="X37" i="28"/>
  <c r="P37" i="28"/>
  <c r="J37" i="28"/>
  <c r="C37" i="28"/>
  <c r="X36" i="28"/>
  <c r="P36" i="28"/>
  <c r="J36" i="28"/>
  <c r="C36" i="28"/>
  <c r="X35" i="28"/>
  <c r="P35" i="28"/>
  <c r="J35" i="28"/>
  <c r="C35" i="28"/>
  <c r="X34" i="28"/>
  <c r="P34" i="28"/>
  <c r="J34" i="28"/>
  <c r="C34" i="28"/>
  <c r="X33" i="28"/>
  <c r="P33" i="28"/>
  <c r="J33" i="28"/>
  <c r="C33" i="28"/>
  <c r="X32" i="28"/>
  <c r="P32" i="28"/>
  <c r="J32" i="28"/>
  <c r="C32" i="28"/>
  <c r="X31" i="28"/>
  <c r="P31" i="28"/>
  <c r="J31" i="28"/>
  <c r="C31" i="28"/>
  <c r="X30" i="28"/>
  <c r="P30" i="28"/>
  <c r="J30" i="28"/>
  <c r="C30" i="28"/>
  <c r="X29" i="28"/>
  <c r="P29" i="28"/>
  <c r="J29" i="28"/>
  <c r="C29" i="28"/>
  <c r="X28" i="28"/>
  <c r="P28" i="28"/>
  <c r="J28" i="28"/>
  <c r="C28" i="28"/>
  <c r="X27" i="28"/>
  <c r="P27" i="28"/>
  <c r="J27" i="28"/>
  <c r="C27" i="28"/>
  <c r="X26" i="28"/>
  <c r="P26" i="28"/>
  <c r="J26" i="28"/>
  <c r="C26" i="28"/>
  <c r="X25" i="28"/>
  <c r="P25" i="28"/>
  <c r="J25" i="28"/>
  <c r="C25" i="28"/>
  <c r="X24" i="28"/>
  <c r="P24" i="28"/>
  <c r="J24" i="28"/>
  <c r="C24" i="28"/>
  <c r="X23" i="28"/>
  <c r="P23" i="28"/>
  <c r="J23" i="28"/>
  <c r="C23" i="28"/>
  <c r="X22" i="28"/>
  <c r="P22" i="28"/>
  <c r="J22" i="28"/>
  <c r="C22" i="28"/>
  <c r="X21" i="28"/>
  <c r="P21" i="28"/>
  <c r="J21" i="28"/>
  <c r="C21" i="28"/>
  <c r="X20" i="28"/>
  <c r="P20" i="28"/>
  <c r="J20" i="28"/>
  <c r="C20" i="28"/>
  <c r="X19" i="28"/>
  <c r="P19" i="28"/>
  <c r="J19" i="28"/>
  <c r="C19" i="28"/>
  <c r="X18" i="28"/>
  <c r="P18" i="28"/>
  <c r="J18" i="28"/>
  <c r="C18" i="28"/>
  <c r="X17" i="28"/>
  <c r="P17" i="28"/>
  <c r="J17" i="28"/>
  <c r="C17" i="28"/>
  <c r="X16" i="28"/>
  <c r="P16" i="28"/>
  <c r="J16" i="28"/>
  <c r="C16" i="28"/>
  <c r="AC15" i="28"/>
  <c r="X15" i="28"/>
  <c r="P15" i="28"/>
  <c r="J15" i="28"/>
  <c r="C15" i="28"/>
  <c r="AC14" i="28"/>
  <c r="X14" i="28"/>
  <c r="U18" i="28"/>
  <c r="P14" i="28"/>
  <c r="J14" i="28"/>
  <c r="C14" i="28"/>
  <c r="AA13" i="28"/>
  <c r="X13" i="28"/>
  <c r="P13" i="28"/>
  <c r="J13" i="28"/>
  <c r="C13" i="28"/>
  <c r="X12" i="28"/>
  <c r="P12" i="28"/>
  <c r="J12" i="28"/>
  <c r="C12" i="28"/>
  <c r="X11" i="28"/>
  <c r="P11" i="28"/>
  <c r="J11" i="28"/>
  <c r="C11" i="28"/>
  <c r="X10" i="28"/>
  <c r="P10" i="28"/>
  <c r="J10" i="28"/>
  <c r="C10" i="28"/>
  <c r="X9" i="28"/>
  <c r="P9" i="28"/>
  <c r="J9" i="28"/>
  <c r="C9" i="28"/>
  <c r="X8" i="28"/>
  <c r="P8" i="28"/>
  <c r="J8" i="28"/>
  <c r="C8" i="28"/>
  <c r="X7" i="28"/>
  <c r="P7" i="28"/>
  <c r="J7" i="28"/>
  <c r="C7" i="28"/>
  <c r="AI6" i="28"/>
  <c r="AJ6" i="28" s="1"/>
  <c r="X6" i="28"/>
  <c r="P6" i="28"/>
  <c r="J6" i="28"/>
  <c r="C6" i="28"/>
  <c r="AM5" i="28"/>
  <c r="AL6" i="28" s="1"/>
  <c r="AJ5" i="28"/>
  <c r="X5" i="28"/>
  <c r="U5" i="28"/>
  <c r="P5" i="28"/>
  <c r="J5" i="28"/>
  <c r="C5" i="28"/>
  <c r="X685" i="28" l="1"/>
  <c r="AM6" i="28"/>
  <c r="AL7" i="28" s="1"/>
  <c r="AC18" i="28"/>
  <c r="AI7" i="28"/>
  <c r="U6" i="28"/>
  <c r="AC5" i="28"/>
  <c r="AC6" i="28" l="1"/>
  <c r="AJ7" i="28"/>
  <c r="AI8" i="28" s="1"/>
  <c r="AM7" i="28"/>
  <c r="AL8" i="28" s="1"/>
  <c r="AM8" i="28" l="1"/>
  <c r="AL9" i="28" s="1"/>
  <c r="AJ8" i="28"/>
  <c r="AI9" i="28" s="1"/>
  <c r="AC7" i="28"/>
  <c r="U7" i="28"/>
  <c r="U8" i="28" l="1"/>
  <c r="AM9" i="28"/>
  <c r="AL10" i="28" s="1"/>
  <c r="AJ9" i="28"/>
  <c r="AI10" i="28" s="1"/>
  <c r="AC8" i="28"/>
  <c r="AJ10" i="28" l="1"/>
  <c r="U10" i="28" s="1"/>
  <c r="AM10" i="28"/>
  <c r="U9" i="28"/>
  <c r="AC9" i="28"/>
  <c r="AC10" i="28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<sst xmlns="http://schemas.openxmlformats.org/spreadsheetml/2006/main" count="3619" uniqueCount="702">
  <si>
    <t>Sioux</t>
  </si>
  <si>
    <t>Date</t>
  </si>
  <si>
    <t>Carlota</t>
  </si>
  <si>
    <t>Price</t>
  </si>
  <si>
    <t>Joe</t>
  </si>
  <si>
    <t>Category</t>
  </si>
  <si>
    <t>Excellent</t>
  </si>
  <si>
    <t>Revenue</t>
  </si>
  <si>
    <t>Pham</t>
  </si>
  <si>
    <t>Shelia</t>
  </si>
  <si>
    <t>No.</t>
  </si>
  <si>
    <t>Nominal</t>
  </si>
  <si>
    <r>
      <t xml:space="preserve">When a variable (field) uses a </t>
    </r>
    <r>
      <rPr>
        <b/>
        <sz val="12"/>
        <color theme="1"/>
        <rFont val="Calibri"/>
        <family val="2"/>
        <scheme val="minor"/>
      </rPr>
      <t>category</t>
    </r>
    <r>
      <rPr>
        <sz val="12"/>
        <color theme="1"/>
        <rFont val="Calibri"/>
        <family val="2"/>
        <scheme val="minor"/>
      </rPr>
      <t xml:space="preserve">, label, or name to identify an attribute or characteristic of an element. There is </t>
    </r>
    <r>
      <rPr>
        <b/>
        <sz val="12"/>
        <color theme="1"/>
        <rFont val="Calibri"/>
        <family val="2"/>
        <scheme val="minor"/>
      </rPr>
      <t>no order or rank</t>
    </r>
    <r>
      <rPr>
        <sz val="12"/>
        <color theme="1"/>
        <rFont val="Calibri"/>
        <family val="2"/>
        <scheme val="minor"/>
      </rPr>
      <t xml:space="preserve"> to the categories. You usually count how many are in each category. If you use a number as a category label, you cannot do arithmetic (+, -, *. /, ^) on it - you can only count.</t>
    </r>
  </si>
  <si>
    <t>Ordinal</t>
  </si>
  <si>
    <r>
      <t xml:space="preserve">When a variable (field) uses a </t>
    </r>
    <r>
      <rPr>
        <b/>
        <sz val="12"/>
        <color theme="1"/>
        <rFont val="Calibri"/>
        <family val="2"/>
        <scheme val="minor"/>
      </rPr>
      <t>category</t>
    </r>
    <r>
      <rPr>
        <sz val="12"/>
        <color theme="1"/>
        <rFont val="Calibri"/>
        <family val="2"/>
        <scheme val="minor"/>
      </rPr>
      <t xml:space="preserve">, label, or name to identify an attribute or characteristic of an element.  There </t>
    </r>
    <r>
      <rPr>
        <b/>
        <sz val="12"/>
        <color theme="1"/>
        <rFont val="Calibri"/>
        <family val="2"/>
        <scheme val="minor"/>
      </rPr>
      <t>is an order or rank</t>
    </r>
    <r>
      <rPr>
        <sz val="12"/>
        <color theme="1"/>
        <rFont val="Calibri"/>
        <family val="2"/>
        <scheme val="minor"/>
      </rPr>
      <t xml:space="preserve"> to the categories, but you </t>
    </r>
    <r>
      <rPr>
        <b/>
        <sz val="12"/>
        <color theme="1"/>
        <rFont val="Calibri"/>
        <family val="2"/>
        <scheme val="minor"/>
      </rPr>
      <t>do not know the distance between each ranked category</t>
    </r>
    <r>
      <rPr>
        <sz val="12"/>
        <color theme="1"/>
        <rFont val="Calibri"/>
        <family val="2"/>
        <scheme val="minor"/>
      </rPr>
      <t>. You usually count how many are in each category. In some cases when a number is used to represent the category, you can calculate an average.</t>
    </r>
  </si>
  <si>
    <t>Interval</t>
  </si>
  <si>
    <r>
      <t xml:space="preserve">The </t>
    </r>
    <r>
      <rPr>
        <b/>
        <sz val="12"/>
        <color theme="1"/>
        <rFont val="Calibri"/>
        <family val="2"/>
        <scheme val="minor"/>
      </rPr>
      <t>numeric</t>
    </r>
    <r>
      <rPr>
        <sz val="12"/>
        <color theme="1"/>
        <rFont val="Calibri"/>
        <family val="2"/>
        <scheme val="minor"/>
      </rPr>
      <t xml:space="preserve"> data is </t>
    </r>
    <r>
      <rPr>
        <b/>
        <sz val="12"/>
        <color theme="1"/>
        <rFont val="Calibri"/>
        <family val="2"/>
        <scheme val="minor"/>
      </rPr>
      <t>ranked or ordered and has a fixed unit between each rank</t>
    </r>
    <r>
      <rPr>
        <sz val="12"/>
        <color theme="1"/>
        <rFont val="Calibri"/>
        <family val="2"/>
        <scheme val="minor"/>
      </rPr>
      <t xml:space="preserve">. Interval data is usually a scale such as temperature or some tests like IQ or SAT. If </t>
    </r>
    <r>
      <rPr>
        <b/>
        <sz val="12"/>
        <color theme="1"/>
        <rFont val="Calibri"/>
        <family val="2"/>
        <scheme val="minor"/>
      </rPr>
      <t>zero</t>
    </r>
    <r>
      <rPr>
        <sz val="12"/>
        <color theme="1"/>
        <rFont val="Calibri"/>
        <family val="2"/>
        <scheme val="minor"/>
      </rPr>
      <t xml:space="preserve"> is in the scale, it </t>
    </r>
    <r>
      <rPr>
        <b/>
        <sz val="12"/>
        <color theme="1"/>
        <rFont val="Calibri"/>
        <family val="2"/>
        <scheme val="minor"/>
      </rPr>
      <t xml:space="preserve">is just a point on the scale </t>
    </r>
    <r>
      <rPr>
        <sz val="12"/>
        <color theme="1"/>
        <rFont val="Calibri"/>
        <family val="2"/>
        <scheme val="minor"/>
      </rPr>
      <t xml:space="preserve">and zero </t>
    </r>
    <r>
      <rPr>
        <b/>
        <sz val="12"/>
        <color theme="1"/>
        <rFont val="Calibri"/>
        <family val="2"/>
        <scheme val="minor"/>
      </rPr>
      <t>does not indicate that nothing exists</t>
    </r>
    <r>
      <rPr>
        <sz val="12"/>
        <color theme="1"/>
        <rFont val="Calibri"/>
        <family val="2"/>
        <scheme val="minor"/>
      </rPr>
      <t xml:space="preserve">. You can perform subtraction to see the difference between two numbers and you can calculate an average, but the </t>
    </r>
    <r>
      <rPr>
        <b/>
        <sz val="12"/>
        <color theme="1"/>
        <rFont val="Calibri"/>
        <family val="2"/>
        <scheme val="minor"/>
      </rPr>
      <t>ratio of two numbers (division) not meaningful</t>
    </r>
    <r>
      <rPr>
        <sz val="12"/>
        <color theme="1"/>
        <rFont val="Calibri"/>
        <family val="2"/>
        <scheme val="minor"/>
      </rPr>
      <t xml:space="preserve"> (like to calculate % change).</t>
    </r>
  </si>
  <si>
    <t>Ratio</t>
  </si>
  <si>
    <r>
      <t xml:space="preserve">The </t>
    </r>
    <r>
      <rPr>
        <b/>
        <sz val="12"/>
        <color theme="1"/>
        <rFont val="Calibri"/>
        <family val="2"/>
        <scheme val="minor"/>
      </rPr>
      <t>numeric</t>
    </r>
    <r>
      <rPr>
        <sz val="12"/>
        <color theme="1"/>
        <rFont val="Calibri"/>
        <family val="2"/>
        <scheme val="minor"/>
      </rPr>
      <t xml:space="preserve"> data is </t>
    </r>
    <r>
      <rPr>
        <b/>
        <sz val="12"/>
        <color theme="1"/>
        <rFont val="Calibri"/>
        <family val="2"/>
        <scheme val="minor"/>
      </rPr>
      <t>ranked</t>
    </r>
    <r>
      <rPr>
        <sz val="12"/>
        <color theme="1"/>
        <rFont val="Calibri"/>
        <family val="2"/>
        <scheme val="minor"/>
      </rPr>
      <t xml:space="preserve"> or ordered and has a </t>
    </r>
    <r>
      <rPr>
        <b/>
        <sz val="12"/>
        <color theme="1"/>
        <rFont val="Calibri"/>
        <family val="2"/>
        <scheme val="minor"/>
      </rPr>
      <t>fixed unit between each rank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zero means that nothing exists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division (ratio) is okay</t>
    </r>
    <r>
      <rPr>
        <sz val="12"/>
        <color theme="1"/>
        <rFont val="Calibri"/>
        <family val="2"/>
        <scheme val="minor"/>
      </rPr>
      <t xml:space="preserve"> (like to calculate % change).</t>
    </r>
  </si>
  <si>
    <t>interval</t>
  </si>
  <si>
    <t>Categorical Data (Variable). Categories, labels or names are used to identify an attribute or characteristic of an element. Nominal or Ordinal. Non-numeric or numeric. Most of the time you are limited to counting.</t>
  </si>
  <si>
    <t>Quantitative Data (Variable). A number that tells us how much or how many.</t>
  </si>
  <si>
    <t>Student</t>
  </si>
  <si>
    <t>Phone Type</t>
  </si>
  <si>
    <t>Phone Type No.</t>
  </si>
  <si>
    <t>Rate Instructor</t>
  </si>
  <si>
    <t>Frequency (Count)</t>
  </si>
  <si>
    <t>Fahrenheit</t>
  </si>
  <si>
    <t>Celsius</t>
  </si>
  <si>
    <t>SAT scores</t>
  </si>
  <si>
    <t>Kelvin</t>
  </si>
  <si>
    <t>Customer Name</t>
  </si>
  <si>
    <t>Amount in Bank</t>
  </si>
  <si>
    <t>Lower</t>
  </si>
  <si>
    <t>Upper</t>
  </si>
  <si>
    <t>Student 01</t>
  </si>
  <si>
    <t>Motorola</t>
  </si>
  <si>
    <t>OK</t>
  </si>
  <si>
    <t>Student 1</t>
  </si>
  <si>
    <t>Student 02</t>
  </si>
  <si>
    <t>Poor</t>
  </si>
  <si>
    <t>Good</t>
  </si>
  <si>
    <t>Student 2</t>
  </si>
  <si>
    <t>Student 03</t>
  </si>
  <si>
    <t>Samsung</t>
  </si>
  <si>
    <t>Student 3</t>
  </si>
  <si>
    <t>Dean</t>
  </si>
  <si>
    <t>Student 04</t>
  </si>
  <si>
    <t>Nokia</t>
  </si>
  <si>
    <t>Student 4</t>
  </si>
  <si>
    <t>Student 05</t>
  </si>
  <si>
    <t>Student 5</t>
  </si>
  <si>
    <t>Tina</t>
  </si>
  <si>
    <t>Student 06</t>
  </si>
  <si>
    <t>Student 6</t>
  </si>
  <si>
    <t>Amy</t>
  </si>
  <si>
    <t>Student 07</t>
  </si>
  <si>
    <t>Sprint</t>
  </si>
  <si>
    <t>Student 7</t>
  </si>
  <si>
    <t>Ming</t>
  </si>
  <si>
    <t>Student 08</t>
  </si>
  <si>
    <t>iPhone</t>
  </si>
  <si>
    <t>Student 8</t>
  </si>
  <si>
    <t>Average</t>
  </si>
  <si>
    <t>Student 09</t>
  </si>
  <si>
    <t>Student 9</t>
  </si>
  <si>
    <t>Phil</t>
  </si>
  <si>
    <t>Student 10</t>
  </si>
  <si>
    <t>Student 11</t>
  </si>
  <si>
    <t>Student 12</t>
  </si>
  <si>
    <t>Student 13</t>
  </si>
  <si>
    <t>% Change</t>
  </si>
  <si>
    <t>Student 14</t>
  </si>
  <si>
    <t>Student 15</t>
  </si>
  <si>
    <t>Student 16</t>
  </si>
  <si>
    <t>Student 17</t>
  </si>
  <si>
    <t>Ratio meaningless because zero does not mean that nothing exists.</t>
  </si>
  <si>
    <t>Ratio meaningful because zero means that nothing exists.</t>
  </si>
  <si>
    <t>Student 18</t>
  </si>
  <si>
    <t>Sony Erickson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</si>
  <si>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</si>
  <si>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</si>
  <si>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</si>
  <si>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</si>
  <si>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</si>
  <si>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</si>
  <si>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</si>
  <si>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</si>
  <si>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</si>
  <si>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</si>
  <si>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</si>
  <si>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</si>
  <si>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</si>
  <si>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</si>
  <si>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</si>
  <si>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</si>
  <si>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</si>
  <si>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</si>
  <si>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</si>
  <si>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</si>
  <si>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</si>
  <si>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</si>
  <si>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</si>
  <si>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</si>
  <si>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</si>
  <si>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</si>
  <si>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</si>
  <si>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</si>
  <si>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</si>
  <si>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</si>
  <si>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</si>
  <si>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</si>
  <si>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</si>
  <si>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</si>
  <si>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</si>
  <si>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</si>
  <si>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</si>
  <si>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</si>
  <si>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</si>
  <si>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</si>
  <si>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</si>
  <si>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</si>
  <si>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</si>
  <si>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</si>
  <si>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</si>
  <si>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</si>
  <si>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</si>
  <si>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</si>
  <si>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</si>
  <si>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</si>
  <si>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</si>
  <si>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</si>
  <si>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</si>
  <si>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</si>
  <si>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</si>
  <si>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</si>
  <si>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</si>
  <si>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</si>
  <si>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</si>
  <si>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</si>
  <si>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</si>
  <si>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</si>
  <si>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</si>
  <si>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</si>
  <si>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</si>
  <si>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</si>
  <si>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</si>
  <si>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Student 86</t>
  </si>
  <si>
    <t>Student 87</t>
  </si>
  <si>
    <t>Student 88</t>
  </si>
  <si>
    <t>Student 89</t>
  </si>
  <si>
    <t>Student 90</t>
  </si>
  <si>
    <t>Student 91</t>
  </si>
  <si>
    <t>Student 92</t>
  </si>
  <si>
    <t>Student 93</t>
  </si>
  <si>
    <t>Student 94</t>
  </si>
  <si>
    <t>Student 95</t>
  </si>
  <si>
    <t>Student 96</t>
  </si>
  <si>
    <t>Student 97</t>
  </si>
  <si>
    <t>Student 98</t>
  </si>
  <si>
    <t>Student 99</t>
  </si>
  <si>
    <t>Student 100</t>
  </si>
  <si>
    <t>Student 101</t>
  </si>
  <si>
    <t>Student 102</t>
  </si>
  <si>
    <t>Student 103</t>
  </si>
  <si>
    <t>Student 104</t>
  </si>
  <si>
    <t>Student 105</t>
  </si>
  <si>
    <t>Student 106</t>
  </si>
  <si>
    <t>Student 107</t>
  </si>
  <si>
    <t>Student 108</t>
  </si>
  <si>
    <t>Student 109</t>
  </si>
  <si>
    <t>Student 110</t>
  </si>
  <si>
    <t>Student 111</t>
  </si>
  <si>
    <t>Student 112</t>
  </si>
  <si>
    <t>Student 113</t>
  </si>
  <si>
    <t>Student 114</t>
  </si>
  <si>
    <t>Student 115</t>
  </si>
  <si>
    <t>Student 116</t>
  </si>
  <si>
    <t>Student 117</t>
  </si>
  <si>
    <t>Student 118</t>
  </si>
  <si>
    <t>Student 119</t>
  </si>
  <si>
    <t>Student 120</t>
  </si>
  <si>
    <t>Student 121</t>
  </si>
  <si>
    <t>Student 122</t>
  </si>
  <si>
    <t>Student 123</t>
  </si>
  <si>
    <t>Student 124</t>
  </si>
  <si>
    <t>Student 125</t>
  </si>
  <si>
    <t>Student 126</t>
  </si>
  <si>
    <t>Student 127</t>
  </si>
  <si>
    <t>Student 128</t>
  </si>
  <si>
    <t>Student 129</t>
  </si>
  <si>
    <t>Student 130</t>
  </si>
  <si>
    <t>Student 131</t>
  </si>
  <si>
    <t>Student 132</t>
  </si>
  <si>
    <t>Student 133</t>
  </si>
  <si>
    <t>Student 134</t>
  </si>
  <si>
    <t>Student 135</t>
  </si>
  <si>
    <t>Student 136</t>
  </si>
  <si>
    <t>Student 137</t>
  </si>
  <si>
    <t>Student 138</t>
  </si>
  <si>
    <t>Student 139</t>
  </si>
  <si>
    <t>Student 140</t>
  </si>
  <si>
    <t>Student 141</t>
  </si>
  <si>
    <t>Student 142</t>
  </si>
  <si>
    <t>Student 143</t>
  </si>
  <si>
    <t>Student 144</t>
  </si>
  <si>
    <t>Student 145</t>
  </si>
  <si>
    <t>Student 146</t>
  </si>
  <si>
    <t>Student 147</t>
  </si>
  <si>
    <t>Student 148</t>
  </si>
  <si>
    <t>Student 149</t>
  </si>
  <si>
    <t>Student 150</t>
  </si>
  <si>
    <t>Student 151</t>
  </si>
  <si>
    <t>Student 152</t>
  </si>
  <si>
    <t>Student 153</t>
  </si>
  <si>
    <t>Student 154</t>
  </si>
  <si>
    <t>Student 155</t>
  </si>
  <si>
    <t>Student 156</t>
  </si>
  <si>
    <t>Student 157</t>
  </si>
  <si>
    <t>Student 158</t>
  </si>
  <si>
    <t>Student 159</t>
  </si>
  <si>
    <t>Student 160</t>
  </si>
  <si>
    <t>Student 161</t>
  </si>
  <si>
    <t>Student 162</t>
  </si>
  <si>
    <t>Student 163</t>
  </si>
  <si>
    <t>Student 164</t>
  </si>
  <si>
    <t>Student 165</t>
  </si>
  <si>
    <t>Student 166</t>
  </si>
  <si>
    <t>Student 167</t>
  </si>
  <si>
    <t>Student 168</t>
  </si>
  <si>
    <t>Student 169</t>
  </si>
  <si>
    <t>Student 170</t>
  </si>
  <si>
    <t>Student 171</t>
  </si>
  <si>
    <t>Student 172</t>
  </si>
  <si>
    <t>Student 173</t>
  </si>
  <si>
    <t>Student 174</t>
  </si>
  <si>
    <t>Student 175</t>
  </si>
  <si>
    <t>Student 176</t>
  </si>
  <si>
    <t>Student 177</t>
  </si>
  <si>
    <t>Student 178</t>
  </si>
  <si>
    <t>Student 179</t>
  </si>
  <si>
    <t>Student 180</t>
  </si>
  <si>
    <t>Student 181</t>
  </si>
  <si>
    <t>Student 182</t>
  </si>
  <si>
    <t>Student 183</t>
  </si>
  <si>
    <t>Student 184</t>
  </si>
  <si>
    <t>Student 185</t>
  </si>
  <si>
    <t>Student 186</t>
  </si>
  <si>
    <t>Student 187</t>
  </si>
  <si>
    <t>Student 188</t>
  </si>
  <si>
    <t>Student 189</t>
  </si>
  <si>
    <t>Student 190</t>
  </si>
  <si>
    <t>Student 191</t>
  </si>
  <si>
    <t>Student 192</t>
  </si>
  <si>
    <t>Student 193</t>
  </si>
  <si>
    <t>Student 194</t>
  </si>
  <si>
    <t>Student 195</t>
  </si>
  <si>
    <t>Student 196</t>
  </si>
  <si>
    <t>Student 197</t>
  </si>
  <si>
    <t>Student 198</t>
  </si>
  <si>
    <t>Student 199</t>
  </si>
  <si>
    <t>Student 200</t>
  </si>
  <si>
    <t>Student 201</t>
  </si>
  <si>
    <t>Student 202</t>
  </si>
  <si>
    <t>Student 203</t>
  </si>
  <si>
    <t>Student 204</t>
  </si>
  <si>
    <t>Student 205</t>
  </si>
  <si>
    <t>Student 206</t>
  </si>
  <si>
    <t>Student 207</t>
  </si>
  <si>
    <t>Student 208</t>
  </si>
  <si>
    <t>Student 209</t>
  </si>
  <si>
    <t>Student 210</t>
  </si>
  <si>
    <t>Student 211</t>
  </si>
  <si>
    <t>Student 212</t>
  </si>
  <si>
    <t>Student 213</t>
  </si>
  <si>
    <t>Student 214</t>
  </si>
  <si>
    <t>Student 215</t>
  </si>
  <si>
    <t>Student 216</t>
  </si>
  <si>
    <t>Student 217</t>
  </si>
  <si>
    <t>Student 218</t>
  </si>
  <si>
    <t>Student 219</t>
  </si>
  <si>
    <t>Student 220</t>
  </si>
  <si>
    <t>Student 221</t>
  </si>
  <si>
    <t>Student 222</t>
  </si>
  <si>
    <t>Student 223</t>
  </si>
  <si>
    <t>Student 224</t>
  </si>
  <si>
    <t>Student 225</t>
  </si>
  <si>
    <t>Student 226</t>
  </si>
  <si>
    <t>Student 227</t>
  </si>
  <si>
    <t>Student 228</t>
  </si>
  <si>
    <t>Student 229</t>
  </si>
  <si>
    <t>Student 230</t>
  </si>
  <si>
    <t>Student 231</t>
  </si>
  <si>
    <t>Student 232</t>
  </si>
  <si>
    <t>Student 233</t>
  </si>
  <si>
    <t>Student 234</t>
  </si>
  <si>
    <t>Student 235</t>
  </si>
  <si>
    <t>Student 236</t>
  </si>
  <si>
    <t>Student 237</t>
  </si>
  <si>
    <t>Student 238</t>
  </si>
  <si>
    <t>Student 239</t>
  </si>
  <si>
    <t>Student 240</t>
  </si>
  <si>
    <t>Student 241</t>
  </si>
  <si>
    <t>Student 242</t>
  </si>
  <si>
    <t>Student 243</t>
  </si>
  <si>
    <t>Student 244</t>
  </si>
  <si>
    <t>Student 245</t>
  </si>
  <si>
    <t>Student 246</t>
  </si>
  <si>
    <t>Student 247</t>
  </si>
  <si>
    <t>Student 248</t>
  </si>
  <si>
    <t>Student 249</t>
  </si>
  <si>
    <t>Student 250</t>
  </si>
  <si>
    <t>Student 251</t>
  </si>
  <si>
    <t>Student 252</t>
  </si>
  <si>
    <t>Student 253</t>
  </si>
  <si>
    <t>Student 254</t>
  </si>
  <si>
    <t>Student 255</t>
  </si>
  <si>
    <t>Student 256</t>
  </si>
  <si>
    <t>Student 257</t>
  </si>
  <si>
    <t>Student 258</t>
  </si>
  <si>
    <t>Student 259</t>
  </si>
  <si>
    <t>Student 260</t>
  </si>
  <si>
    <t>Student 261</t>
  </si>
  <si>
    <t>Student 262</t>
  </si>
  <si>
    <t>Student 263</t>
  </si>
  <si>
    <t>Student 264</t>
  </si>
  <si>
    <t>Student 265</t>
  </si>
  <si>
    <t>Student 266</t>
  </si>
  <si>
    <t>Student 267</t>
  </si>
  <si>
    <t>Student 268</t>
  </si>
  <si>
    <t>Student 269</t>
  </si>
  <si>
    <t>Student 270</t>
  </si>
  <si>
    <t>Student 271</t>
  </si>
  <si>
    <t>Student 272</t>
  </si>
  <si>
    <t>Student 273</t>
  </si>
  <si>
    <t>Student 274</t>
  </si>
  <si>
    <t>Student 275</t>
  </si>
  <si>
    <t>Student 276</t>
  </si>
  <si>
    <t>Student 277</t>
  </si>
  <si>
    <t>Student 278</t>
  </si>
  <si>
    <t>Student 279</t>
  </si>
  <si>
    <t>Student 280</t>
  </si>
  <si>
    <t>Student 281</t>
  </si>
  <si>
    <t>Student 282</t>
  </si>
  <si>
    <t>Student 283</t>
  </si>
  <si>
    <t>Student 284</t>
  </si>
  <si>
    <t>Student 285</t>
  </si>
  <si>
    <t>Student 286</t>
  </si>
  <si>
    <t>Student 287</t>
  </si>
  <si>
    <t>Student 288</t>
  </si>
  <si>
    <t>Student 289</t>
  </si>
  <si>
    <t>Student 290</t>
  </si>
  <si>
    <t>Student 291</t>
  </si>
  <si>
    <t>Student 292</t>
  </si>
  <si>
    <t>Student 293</t>
  </si>
  <si>
    <t>Student 294</t>
  </si>
  <si>
    <t>Student 295</t>
  </si>
  <si>
    <t>Student 296</t>
  </si>
  <si>
    <t>Student 297</t>
  </si>
  <si>
    <t>Student 298</t>
  </si>
  <si>
    <t>Student 299</t>
  </si>
  <si>
    <t>Student 300</t>
  </si>
  <si>
    <t>Student 301</t>
  </si>
  <si>
    <t>Student 302</t>
  </si>
  <si>
    <t>Student 303</t>
  </si>
  <si>
    <t>Student 304</t>
  </si>
  <si>
    <t>Student 305</t>
  </si>
  <si>
    <t>Student 306</t>
  </si>
  <si>
    <t>Student 307</t>
  </si>
  <si>
    <t>Student 308</t>
  </si>
  <si>
    <t>Student 309</t>
  </si>
  <si>
    <t>Student 310</t>
  </si>
  <si>
    <t>Student 311</t>
  </si>
  <si>
    <t>Student 312</t>
  </si>
  <si>
    <t>Student 313</t>
  </si>
  <si>
    <t>Student 314</t>
  </si>
  <si>
    <t>Student 315</t>
  </si>
  <si>
    <t>Student 316</t>
  </si>
  <si>
    <t>Student 317</t>
  </si>
  <si>
    <t>Student 318</t>
  </si>
  <si>
    <t>Student 319</t>
  </si>
  <si>
    <t>Student 320</t>
  </si>
  <si>
    <t>Student 321</t>
  </si>
  <si>
    <t>Student 322</t>
  </si>
  <si>
    <t>Student 323</t>
  </si>
  <si>
    <t>Student 324</t>
  </si>
  <si>
    <t>Student 325</t>
  </si>
  <si>
    <t>Student 326</t>
  </si>
  <si>
    <t>Student 327</t>
  </si>
  <si>
    <t>Student 328</t>
  </si>
  <si>
    <t>Student 329</t>
  </si>
  <si>
    <t>Student 330</t>
  </si>
  <si>
    <t>Student 331</t>
  </si>
  <si>
    <t>Student 332</t>
  </si>
  <si>
    <t>Student 333</t>
  </si>
  <si>
    <t>Student 334</t>
  </si>
  <si>
    <t>Student 335</t>
  </si>
  <si>
    <t>Student 336</t>
  </si>
  <si>
    <t>Student 337</t>
  </si>
  <si>
    <t>Student 338</t>
  </si>
  <si>
    <t>Student 339</t>
  </si>
  <si>
    <t>Student 340</t>
  </si>
  <si>
    <t>Student 341</t>
  </si>
  <si>
    <t>Student 342</t>
  </si>
  <si>
    <t>Student 343</t>
  </si>
  <si>
    <t>Student 344</t>
  </si>
  <si>
    <t>Student 345</t>
  </si>
  <si>
    <t>Student 346</t>
  </si>
  <si>
    <t>Student 347</t>
  </si>
  <si>
    <t>Student 348</t>
  </si>
  <si>
    <t>Student 349</t>
  </si>
  <si>
    <t>Student 350</t>
  </si>
  <si>
    <t>Student 351</t>
  </si>
  <si>
    <t>Student 352</t>
  </si>
  <si>
    <t>Student 353</t>
  </si>
  <si>
    <t>Student 354</t>
  </si>
  <si>
    <t>Student 355</t>
  </si>
  <si>
    <t>Student 356</t>
  </si>
  <si>
    <t>Student 357</t>
  </si>
  <si>
    <t>Student 358</t>
  </si>
  <si>
    <t>Student 359</t>
  </si>
  <si>
    <t>Student 360</t>
  </si>
  <si>
    <t>Student 361</t>
  </si>
  <si>
    <t>Student 362</t>
  </si>
  <si>
    <t>Student 363</t>
  </si>
  <si>
    <t>Student 364</t>
  </si>
  <si>
    <t>Student 365</t>
  </si>
  <si>
    <t>Student 366</t>
  </si>
  <si>
    <t>Student 367</t>
  </si>
  <si>
    <t>Student 368</t>
  </si>
  <si>
    <t>Student 369</t>
  </si>
  <si>
    <t>Student 370</t>
  </si>
  <si>
    <t>Student 371</t>
  </si>
  <si>
    <t>Student 372</t>
  </si>
  <si>
    <t>Student 373</t>
  </si>
  <si>
    <t>Student 374</t>
  </si>
  <si>
    <t>Student 375</t>
  </si>
  <si>
    <t>Student 376</t>
  </si>
  <si>
    <t>Student 377</t>
  </si>
  <si>
    <t>Student 378</t>
  </si>
  <si>
    <t>Student 379</t>
  </si>
  <si>
    <t>Student 380</t>
  </si>
  <si>
    <t>Student 381</t>
  </si>
  <si>
    <t>Student 382</t>
  </si>
  <si>
    <t>Student 383</t>
  </si>
  <si>
    <t>Student 384</t>
  </si>
  <si>
    <t>Student 385</t>
  </si>
  <si>
    <t>Time Series Data:</t>
  </si>
  <si>
    <t>Data collected over time</t>
  </si>
  <si>
    <t>Useful for seeing trends in the past that may help us to estimate what trends there may be in the near future</t>
  </si>
  <si>
    <t>Yahoo Historical Stock Price Data:</t>
  </si>
  <si>
    <t>Adj Close</t>
  </si>
  <si>
    <t>Apple iPhone 6 Plus</t>
  </si>
  <si>
    <t>LG G3</t>
  </si>
  <si>
    <t>Samsung Galaxy S5</t>
  </si>
  <si>
    <t>Apple iPhone 6</t>
  </si>
  <si>
    <t>Samsung Galaxy Note 4 </t>
  </si>
  <si>
    <t>Sony Xperia Z3</t>
  </si>
  <si>
    <t>Motorola Moto G</t>
  </si>
  <si>
    <t>MMG &amp; LGG3 had least</t>
  </si>
  <si>
    <t>SG Note 4 had most</t>
  </si>
  <si>
    <t>PivotTable:</t>
  </si>
  <si>
    <t>Formula:</t>
  </si>
  <si>
    <t>Order of categories conveys no info</t>
  </si>
  <si>
    <t>Height of columns convey count</t>
  </si>
  <si>
    <t>Columns do not touch</t>
  </si>
  <si>
    <t>PivotTables update only after you refresh. All columns in tabular summary show up in chart and cannot be edited out.</t>
  </si>
  <si>
    <t>Column For Categorical</t>
  </si>
  <si>
    <t>Formulas update automatically when the raw data changes. There are more options with Formulas.</t>
  </si>
  <si>
    <t>Formulas or PivotTable?</t>
  </si>
  <si>
    <t>Data From sample of Phone Purchases</t>
  </si>
  <si>
    <t>Frequency</t>
  </si>
  <si>
    <t>Aspen</t>
  </si>
  <si>
    <t>Yanaki</t>
  </si>
  <si>
    <t>Sunset</t>
  </si>
  <si>
    <t>Bellen</t>
  </si>
  <si>
    <t>Delicate Arch</t>
  </si>
  <si>
    <t>Product (Boomerang Name)</t>
  </si>
  <si>
    <t>Scores On Final</t>
  </si>
  <si>
    <t>Test Scores</t>
  </si>
  <si>
    <t>Coupon</t>
  </si>
  <si>
    <t>Payment Method</t>
  </si>
  <si>
    <t>Region</t>
  </si>
  <si>
    <t>Units</t>
  </si>
  <si>
    <t>Amount of Transaction (Revenue)</t>
  </si>
  <si>
    <t>Customer Age</t>
  </si>
  <si>
    <t>Range (Flight out meters)</t>
  </si>
  <si>
    <t>Mastercard</t>
  </si>
  <si>
    <t>West</t>
  </si>
  <si>
    <t>No Coupon</t>
  </si>
  <si>
    <t>East</t>
  </si>
  <si>
    <t>American Express</t>
  </si>
  <si>
    <t>Visa</t>
  </si>
  <si>
    <t>PayPal</t>
  </si>
  <si>
    <t>South</t>
  </si>
  <si>
    <t>Discover</t>
  </si>
  <si>
    <t>Mid West</t>
  </si>
  <si>
    <t>Sample of 200 sales for a product. Use Descriptive Statistics to reveal patterns in raw data.</t>
  </si>
  <si>
    <t>Min</t>
  </si>
  <si>
    <t>Max</t>
  </si>
  <si>
    <t>Start Value</t>
  </si>
  <si>
    <t>Incremet (Class Width)</t>
  </si>
  <si>
    <t>Category / Class</t>
  </si>
  <si>
    <t>PercentFrequency</t>
  </si>
  <si>
    <t>Start</t>
  </si>
  <si>
    <t>Increment</t>
  </si>
  <si>
    <t>X</t>
  </si>
  <si>
    <t>Y</t>
  </si>
  <si>
    <t>Cumulative Frequency</t>
  </si>
  <si>
    <t>% Cumulative Frequency</t>
  </si>
  <si>
    <t>Upper Limit For Revenue</t>
  </si>
  <si>
    <t>Comparing two quantitative variables to see if there is a relationship: Scatter Diagram</t>
  </si>
  <si>
    <t>Two Numbers plotted, one on each axis</t>
  </si>
  <si>
    <t>Horizontal Axis = Independent Variable = x</t>
  </si>
  <si>
    <t>Vertical Axis = Dependent Variable = f(x) = y</t>
  </si>
  <si>
    <t>1) Move along x axis, then 2) move along y axis, record point</t>
  </si>
  <si>
    <t>X values should be to left of y values, and field (variable names at top of each column).</t>
  </si>
  <si>
    <t>Direct / Positive Relationship: as x increases, y increases</t>
  </si>
  <si>
    <t>Hours Studied</t>
  </si>
  <si>
    <t>Indirect (inverse) / Negative Relationship: as x increases, y decreases</t>
  </si>
  <si>
    <t>Absences In Class</t>
  </si>
  <si>
    <t>Grade</t>
  </si>
  <si>
    <t>Quality Control Pareto Chart (Column Chart Sorted Descending Left To Right) and then add a Cumulative Percentage Line data series to chart.</t>
  </si>
  <si>
    <t>If there are not totals at the bottom of your Frequency Distribution, you can right-click a cell in the column you want to sort by and point to sort.</t>
  </si>
  <si>
    <t>To change the added data to the secondary axis, click on the newly added data series, then Ctrl + 1 (to open format data series dialog box), then click the "Secondary Axis" dialog button.</t>
  </si>
  <si>
    <t>To change the Columns to a line chart, right-click the columns and point to "Change Series Chart Type", then select line.</t>
  </si>
  <si>
    <t>Pareto: Dissatisfaction with Boomerang Purchased</t>
  </si>
  <si>
    <t>Category: Reason For Dissatisfaction</t>
  </si>
  <si>
    <t>Cumulative %</t>
  </si>
  <si>
    <t>Percentage</t>
  </si>
  <si>
    <t>Broken When Thrown</t>
  </si>
  <si>
    <t>Bad Finish</t>
  </si>
  <si>
    <t>Unattractive Design</t>
  </si>
  <si>
    <t>Did Not Work</t>
  </si>
  <si>
    <t>Rough Wood</t>
  </si>
  <si>
    <t>No Instructions</t>
  </si>
  <si>
    <t>Total</t>
  </si>
  <si>
    <t>Ex 1</t>
  </si>
  <si>
    <r>
      <t>Goal:</t>
    </r>
    <r>
      <rPr>
        <sz val="11"/>
        <color theme="1"/>
        <rFont val="Calibri"/>
        <family val="2"/>
        <scheme val="minor"/>
      </rPr>
      <t xml:space="preserve"> Calculate Monthly Allocation.</t>
    </r>
  </si>
  <si>
    <r>
      <t xml:space="preserve">Type of Formula: </t>
    </r>
    <r>
      <rPr>
        <sz val="11"/>
        <color theme="1"/>
        <rFont val="Calibri"/>
        <family val="2"/>
        <scheme val="minor"/>
      </rPr>
      <t>Number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</si>
  <si>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cell reference,</t>
    </r>
  </si>
  <si>
    <t>math operator, number.</t>
  </si>
  <si>
    <t>Annual Insurance</t>
  </si>
  <si>
    <t>Monthly Allocation</t>
  </si>
  <si>
    <t>Ex 2</t>
  </si>
  <si>
    <r>
      <t>Goal:</t>
    </r>
    <r>
      <rPr>
        <sz val="11"/>
        <color theme="1"/>
        <rFont val="Calibri"/>
        <family val="2"/>
        <scheme val="minor"/>
      </rPr>
      <t xml:space="preserve"> Calculate deduction for each employee.</t>
    </r>
  </si>
  <si>
    <t>Employee</t>
  </si>
  <si>
    <t>Gross Pay</t>
  </si>
  <si>
    <t>Deduction</t>
  </si>
  <si>
    <t>TaxRate</t>
  </si>
  <si>
    <t>Chin</t>
  </si>
  <si>
    <t>Tyrone</t>
  </si>
  <si>
    <t>Gigi</t>
  </si>
  <si>
    <r>
      <t>Goal:</t>
    </r>
    <r>
      <rPr>
        <sz val="11"/>
        <color theme="1"/>
        <rFont val="Calibri"/>
        <family val="2"/>
        <scheme val="minor"/>
      </rPr>
      <t xml:space="preserve"> Calculate dynamic label for counting above the hurdle.</t>
    </r>
  </si>
  <si>
    <r>
      <t>Type of Formula:</t>
    </r>
    <r>
      <rPr>
        <sz val="11"/>
        <color theme="1"/>
        <rFont val="Calibri"/>
        <family val="2"/>
        <scheme val="minor"/>
      </rPr>
      <t xml:space="preserve"> Text Formula.</t>
    </r>
  </si>
  <si>
    <t>Ex 3</t>
  </si>
  <si>
    <r>
      <t xml:space="preserve">Formula Elements: </t>
    </r>
    <r>
      <rPr>
        <sz val="11"/>
        <color theme="1"/>
        <rFont val="Calibri"/>
        <family val="2"/>
        <scheme val="minor"/>
      </rPr>
      <t>Equal sign, Text in Double Quotes, Join Symbol (&amp;), Cell Reference</t>
    </r>
  </si>
  <si>
    <t>Ex 4</t>
  </si>
  <si>
    <r>
      <t xml:space="preserve">Formula Elements: </t>
    </r>
    <r>
      <rPr>
        <sz val="11"/>
        <color theme="1"/>
        <rFont val="Calibri"/>
        <family val="2"/>
        <scheme val="minor"/>
      </rPr>
      <t>Equal sign, Text in Double Quotes, Join Symbol (&amp;), Cell Reference, Built-in Function DOLLAR</t>
    </r>
  </si>
  <si>
    <r>
      <t xml:space="preserve">Goal: </t>
    </r>
    <r>
      <rPr>
        <sz val="11"/>
        <color theme="1"/>
        <rFont val="Calibri"/>
        <family val="2"/>
        <scheme val="minor"/>
      </rPr>
      <t xml:space="preserve"> Calculate number of sales above hurdle.</t>
    </r>
  </si>
  <si>
    <r>
      <t>Type of Formula:</t>
    </r>
    <r>
      <rPr>
        <sz val="11"/>
        <color theme="1"/>
        <rFont val="Calibri"/>
        <family val="2"/>
        <scheme val="minor"/>
      </rPr>
      <t xml:space="preserve"> Number Formula.</t>
    </r>
  </si>
  <si>
    <t>Ex 5</t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</si>
  <si>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Function, Table Formula Nomenclature (Structured References), Cell Reference.</t>
    </r>
  </si>
  <si>
    <t>Ex 6</t>
  </si>
  <si>
    <r>
      <rPr>
        <b/>
        <sz val="11"/>
        <color theme="1"/>
        <rFont val="Calibri"/>
        <family val="2"/>
        <scheme val="minor"/>
      </rPr>
      <t>Formula Elements:</t>
    </r>
    <r>
      <rPr>
        <sz val="11"/>
        <color theme="1"/>
        <rFont val="Calibri"/>
        <family val="2"/>
        <scheme val="minor"/>
      </rPr>
      <t xml:space="preserve"> Equal sign, Built-in Function, Table Formula Nomenclature, Comparative Operator in Double Quotes, Join Symbol (Ampersand), Cell Reference.</t>
    </r>
  </si>
  <si>
    <t>Product</t>
  </si>
  <si>
    <t>Sales</t>
  </si>
  <si>
    <t>Hurdle for Counting</t>
  </si>
  <si>
    <t>&gt;=1000</t>
  </si>
  <si>
    <t>Quad</t>
  </si>
  <si>
    <t>**When you join Comparative</t>
  </si>
  <si>
    <t>Tri Fly</t>
  </si>
  <si>
    <t>Operator to Cell Reference, you</t>
  </si>
  <si>
    <t>must put Comparative Operator</t>
  </si>
  <si>
    <t>in Double Quotes.</t>
  </si>
  <si>
    <t>Ex 7</t>
  </si>
  <si>
    <r>
      <t>Goal:</t>
    </r>
    <r>
      <rPr>
        <sz val="11"/>
        <color theme="1"/>
        <rFont val="Calibri"/>
        <family val="2"/>
        <scheme val="minor"/>
      </rPr>
      <t xml:space="preserve"> Lookup Category to specify the type of sale it is: Below Par, Par, Excellent.</t>
    </r>
  </si>
  <si>
    <r>
      <t xml:space="preserve">Type of Formula: </t>
    </r>
    <r>
      <rPr>
        <sz val="11"/>
        <color theme="1"/>
        <rFont val="Calibri"/>
        <family val="2"/>
        <scheme val="minor"/>
      </rPr>
      <t>Lookup Formula. Text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</si>
  <si>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Function, Cell Reference, Array Constant,</t>
    </r>
  </si>
  <si>
    <t>Function argument elements.</t>
  </si>
  <si>
    <t>Sales Rep</t>
  </si>
  <si>
    <t>VLOOKUP function:</t>
  </si>
  <si>
    <t>Below Par</t>
  </si>
  <si>
    <t>1) Looks at an item</t>
  </si>
  <si>
    <t>Par</t>
  </si>
  <si>
    <t>2) Tries to find a match in the first column of the lookup table</t>
  </si>
  <si>
    <t>Exact Match: tries to find exact match</t>
  </si>
  <si>
    <t>Approximate Match: bumps into first biggest item and jumps back one row</t>
  </si>
  <si>
    <t>3) retrieves something from a specified column</t>
  </si>
  <si>
    <t>4) brings it back the  cell.</t>
  </si>
  <si>
    <t>VLOOKUP: =VLOOKUP( lookup_value , table_array , col_index_num , [range_lookup] )</t>
  </si>
  <si>
    <r>
      <t>lookup_value</t>
    </r>
    <r>
      <rPr>
        <sz val="11"/>
        <color theme="1"/>
        <rFont val="Calibri"/>
        <family val="2"/>
        <scheme val="minor"/>
      </rPr>
      <t xml:space="preserve"> = thing you look at BEFORE you go over to the table.</t>
    </r>
  </si>
  <si>
    <r>
      <t>table_array</t>
    </r>
    <r>
      <rPr>
        <sz val="11"/>
        <color theme="1"/>
        <rFont val="Calibri"/>
        <family val="2"/>
        <scheme val="minor"/>
      </rPr>
      <t xml:space="preserve"> = vertical table = VLOOKUP table</t>
    </r>
  </si>
  <si>
    <r>
      <t>col_index_num</t>
    </r>
    <r>
      <rPr>
        <sz val="11"/>
        <color theme="1"/>
        <rFont val="Calibri"/>
        <family val="2"/>
        <scheme val="minor"/>
      </rPr>
      <t xml:space="preserve"> = which column in the table has the thing you want to go and get and bring back to the cell.</t>
    </r>
  </si>
  <si>
    <r>
      <t>[range_lookup]</t>
    </r>
    <r>
      <rPr>
        <sz val="11"/>
        <color theme="1"/>
        <rFont val="Calibri"/>
        <family val="2"/>
        <scheme val="minor"/>
      </rPr>
      <t xml:space="preserve"> = Exact Match = FALSE or 0. Approximate Match = TRUE or 1 or omitted.</t>
    </r>
  </si>
  <si>
    <t>Ex 8</t>
  </si>
  <si>
    <r>
      <t>Goal:</t>
    </r>
    <r>
      <rPr>
        <sz val="11"/>
        <color theme="1"/>
        <rFont val="Calibri"/>
        <family val="2"/>
        <scheme val="minor"/>
      </rPr>
      <t xml:space="preserve"> Determine bonus amount for each employee.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</si>
  <si>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Relative Cell Reference, Comparative Operator,</t>
    </r>
  </si>
  <si>
    <t>Absolute Cell Reference, Number typed into formula.</t>
  </si>
  <si>
    <t>Bonus</t>
  </si>
  <si>
    <t>Hurdle:</t>
  </si>
  <si>
    <t>IF function:</t>
  </si>
  <si>
    <t>Bonus:</t>
  </si>
  <si>
    <t>Use IF function to put one of two things into a cell or formulas.</t>
  </si>
  <si>
    <r>
      <t>logical_test</t>
    </r>
    <r>
      <rPr>
        <sz val="11"/>
        <color theme="1"/>
        <rFont val="Calibri"/>
        <family val="2"/>
        <scheme val="minor"/>
      </rPr>
      <t xml:space="preserve"> argument gets the Logical Formula that comes out to be TRUE or FALSE.</t>
    </r>
  </si>
  <si>
    <r>
      <t>value_if_true</t>
    </r>
    <r>
      <rPr>
        <sz val="11"/>
        <color theme="1"/>
        <rFont val="Calibri"/>
        <family val="2"/>
        <scheme val="minor"/>
      </rPr>
      <t xml:space="preserve"> argument is what will go in cell if Logical Formula gets a TRUE.</t>
    </r>
  </si>
  <si>
    <r>
      <t>value_if_false</t>
    </r>
    <r>
      <rPr>
        <sz val="11"/>
        <color theme="1"/>
        <rFont val="Calibri"/>
        <family val="2"/>
        <scheme val="minor"/>
      </rPr>
      <t xml:space="preserve"> argument is what will go in cell if Logical Formula gets a FALSE.</t>
    </r>
  </si>
  <si>
    <t>SheliaDawn</t>
  </si>
  <si>
    <t>Ex 9</t>
  </si>
  <si>
    <r>
      <t>Goal:</t>
    </r>
    <r>
      <rPr>
        <sz val="11"/>
        <color theme="1"/>
        <rFont val="Calibri"/>
        <family val="2"/>
        <scheme val="minor"/>
      </rPr>
      <t xml:space="preserve"> Determine If Debits = Credits</t>
    </r>
  </si>
  <si>
    <r>
      <t xml:space="preserve">Type of Formula: </t>
    </r>
    <r>
      <rPr>
        <sz val="11"/>
        <color theme="1"/>
        <rFont val="Calibri"/>
        <family val="2"/>
        <scheme val="minor"/>
      </rPr>
      <t>Logical Formula.</t>
    </r>
  </si>
  <si>
    <r>
      <t>Formula Elements:</t>
    </r>
    <r>
      <rPr>
        <sz val="11"/>
        <color theme="1"/>
        <rFont val="Calibri"/>
        <family val="2"/>
        <scheme val="minor"/>
      </rPr>
      <t xml:space="preserve"> Equal sign, Cell Reference,</t>
    </r>
  </si>
  <si>
    <t>Equal sign (as Comparative Operator), Cell Reference</t>
  </si>
  <si>
    <t>Debit (DR)</t>
  </si>
  <si>
    <t>Credit (CR)</t>
  </si>
  <si>
    <t>In Balance?</t>
  </si>
  <si>
    <t>Ex 10</t>
  </si>
  <si>
    <r>
      <t>Goal:</t>
    </r>
    <r>
      <rPr>
        <sz val="11"/>
        <color theme="1"/>
        <rFont val="Calibri"/>
        <family val="2"/>
        <scheme val="minor"/>
      </rPr>
      <t xml:space="preserve"> Add Calls.</t>
    </r>
  </si>
  <si>
    <t>Aggregate Calculations:</t>
  </si>
  <si>
    <r>
      <t>Type of Formula:</t>
    </r>
    <r>
      <rPr>
        <sz val="11"/>
        <color theme="1"/>
        <rFont val="Calibri"/>
        <family val="2"/>
        <scheme val="minor"/>
      </rPr>
      <t xml:space="preserve"> Aggregate Formula. Number Formula.</t>
    </r>
  </si>
  <si>
    <t>Calculations that take two or more items and</t>
  </si>
  <si>
    <r>
      <rPr>
        <b/>
        <sz val="11"/>
        <color theme="1"/>
        <rFont val="Calibri"/>
        <family val="2"/>
        <scheme val="minor"/>
      </rPr>
      <t>Formula Elements</t>
    </r>
    <r>
      <rPr>
        <sz val="11"/>
        <color theme="1"/>
        <rFont val="Calibri"/>
        <family val="2"/>
        <scheme val="minor"/>
      </rPr>
      <t>: Equal sign, Built-in Function, Range of Cells.</t>
    </r>
  </si>
  <si>
    <t>calculate a single answer such as adding a column of numbers</t>
  </si>
  <si>
    <t>Day</t>
  </si>
  <si>
    <t>Calls Made</t>
  </si>
  <si>
    <t>Total Calls</t>
  </si>
  <si>
    <t>Monday</t>
  </si>
  <si>
    <t>Tuesday</t>
  </si>
  <si>
    <t>Wednesday</t>
  </si>
  <si>
    <t>Thursday</t>
  </si>
  <si>
    <t>Friday</t>
  </si>
  <si>
    <t>Ex 11</t>
  </si>
  <si>
    <r>
      <t>Goal:</t>
    </r>
    <r>
      <rPr>
        <sz val="11"/>
        <color theme="1"/>
        <rFont val="Calibri"/>
        <family val="2"/>
        <scheme val="minor"/>
      </rPr>
      <t xml:space="preserve"> Add Top 3 Bowling Scores For Bowling Tournament.</t>
    </r>
  </si>
  <si>
    <t>Array Calculations:</t>
  </si>
  <si>
    <r>
      <t xml:space="preserve">Type of Formula: </t>
    </r>
    <r>
      <rPr>
        <sz val="11"/>
        <color theme="1"/>
        <rFont val="Calibri"/>
        <family val="2"/>
        <scheme val="minor"/>
      </rPr>
      <t>Array Formula. Number Formula.</t>
    </r>
  </si>
  <si>
    <t>Calculations that operate on an array of items rather than single items</t>
  </si>
  <si>
    <r>
      <t>Formula Elements:</t>
    </r>
    <r>
      <rPr>
        <sz val="11"/>
        <color theme="1"/>
        <rFont val="Calibri"/>
        <family val="2"/>
        <scheme val="minor"/>
      </rPr>
      <t xml:space="preserve"> Equal sign, Built-in Function (Nested Functions),</t>
    </r>
  </si>
  <si>
    <t>and which deliver an array of answers called a "resultant array".</t>
  </si>
  <si>
    <t>Range of Cells, Array Constant with causes LARGE to deliver 3 numbers.</t>
  </si>
  <si>
    <t>Add Top 3</t>
  </si>
  <si>
    <t>Tournament</t>
  </si>
  <si>
    <t>Scores for Tom</t>
  </si>
  <si>
    <t>Scores for Debbie</t>
  </si>
  <si>
    <t>Scores for SheliaDawn</t>
  </si>
  <si>
    <t>Scores for Chin</t>
  </si>
  <si>
    <t>Oakland</t>
  </si>
  <si>
    <t>SF</t>
  </si>
  <si>
    <t>Fremont</t>
  </si>
  <si>
    <t>San Jose</t>
  </si>
  <si>
    <t>El Cerrito</t>
  </si>
  <si>
    <t>Berkeley</t>
  </si>
  <si>
    <t>Concord</t>
  </si>
  <si>
    <t>Vallejo</t>
  </si>
  <si>
    <t>Hayward</t>
  </si>
  <si>
    <t>Ex 12</t>
  </si>
  <si>
    <t>Steps to Find Error in formula:</t>
  </si>
  <si>
    <t>1) Look at Formula, Look at Range Finder</t>
  </si>
  <si>
    <t>2) Evaluate Formula</t>
  </si>
  <si>
    <t>3) Are Formula Inputs Correct?</t>
  </si>
  <si>
    <t>4) Is Raw Data Correct?</t>
  </si>
  <si>
    <r>
      <rPr>
        <b/>
        <sz val="11"/>
        <color theme="1"/>
        <rFont val="Calibri"/>
        <family val="2"/>
        <scheme val="minor"/>
      </rPr>
      <t>F2 Key</t>
    </r>
    <r>
      <rPr>
        <sz val="11"/>
        <color theme="1"/>
        <rFont val="Calibri"/>
        <family val="2"/>
        <scheme val="minor"/>
      </rPr>
      <t xml:space="preserve"> = puts formula in Edit Mode and shows the rainbow colored Range Finder</t>
    </r>
  </si>
  <si>
    <r>
      <rPr>
        <b/>
        <sz val="11"/>
        <color theme="1"/>
        <rFont val="Calibri"/>
        <family val="2"/>
        <scheme val="minor"/>
      </rPr>
      <t>F9 Key</t>
    </r>
    <r>
      <rPr>
        <sz val="11"/>
        <color theme="1"/>
        <rFont val="Calibri"/>
        <family val="2"/>
        <scheme val="minor"/>
      </rPr>
      <t xml:space="preserve"> = To evaluate just a single part of formula while you are in edit mode, highlight part of formula and hit the F9 key. Undo the evaluation with Ctrl + Z.</t>
    </r>
  </si>
  <si>
    <t>Count</t>
  </si>
  <si>
    <t xml:space="preserve">Carlota </t>
  </si>
  <si>
    <t xml:space="preserve">Quad </t>
  </si>
  <si>
    <t xml:space="preserve">Tri Fly </t>
  </si>
  <si>
    <t>Ex 13</t>
  </si>
  <si>
    <t>When you MUST use ROUND Function go get correct answer:</t>
  </si>
  <si>
    <t>1) You are required to round, like with money.</t>
  </si>
  <si>
    <t>Tax Rate</t>
  </si>
  <si>
    <t>2) You will use the formula result in subsequent calculations.</t>
  </si>
  <si>
    <t>Deductions</t>
  </si>
  <si>
    <t>Second Argumnet of ROUND:</t>
  </si>
  <si>
    <r>
      <t xml:space="preserve">Round to </t>
    </r>
    <r>
      <rPr>
        <b/>
        <sz val="11"/>
        <color theme="1"/>
        <rFont val="Calibri"/>
        <family val="2"/>
        <scheme val="minor"/>
      </rPr>
      <t>penny</t>
    </r>
    <r>
      <rPr>
        <sz val="11"/>
        <color theme="1"/>
        <rFont val="Calibri"/>
        <family val="2"/>
        <scheme val="minor"/>
      </rPr>
      <t xml:space="preserve"> (hundredths position) use </t>
    </r>
    <r>
      <rPr>
        <b/>
        <sz val="16"/>
        <color theme="1"/>
        <rFont val="Calibri"/>
        <family val="2"/>
        <scheme val="minor"/>
      </rPr>
      <t>2</t>
    </r>
  </si>
  <si>
    <r>
      <t xml:space="preserve">Round to </t>
    </r>
    <r>
      <rPr>
        <b/>
        <sz val="11"/>
        <color theme="1"/>
        <rFont val="Calibri"/>
        <family val="2"/>
        <scheme val="minor"/>
      </rPr>
      <t>dollar</t>
    </r>
    <r>
      <rPr>
        <sz val="11"/>
        <color theme="1"/>
        <rFont val="Calibri"/>
        <family val="2"/>
        <scheme val="minor"/>
      </rPr>
      <t xml:space="preserve"> (ones position) use </t>
    </r>
    <r>
      <rPr>
        <b/>
        <sz val="16"/>
        <color theme="1"/>
        <rFont val="Calibri"/>
        <family val="2"/>
        <scheme val="minor"/>
      </rPr>
      <t>0</t>
    </r>
  </si>
  <si>
    <r>
      <t xml:space="preserve">Round to </t>
    </r>
    <r>
      <rPr>
        <b/>
        <sz val="11"/>
        <color theme="1"/>
        <rFont val="Calibri"/>
        <family val="2"/>
        <scheme val="minor"/>
      </rPr>
      <t>thousands</t>
    </r>
    <r>
      <rPr>
        <sz val="11"/>
        <color theme="1"/>
        <rFont val="Calibri"/>
        <family val="2"/>
        <scheme val="minor"/>
      </rPr>
      <t xml:space="preserve"> (thousands position) use -</t>
    </r>
    <r>
      <rPr>
        <b/>
        <sz val="16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</si>
  <si>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 xml:space="preserve">Remember: </t>
    </r>
    <r>
      <rPr>
        <sz val="11"/>
        <color theme="1"/>
        <rFont val="Calibri"/>
        <family val="2"/>
        <scheme val="minor"/>
      </rPr>
      <t>Formulas calculate on the underlying numbers, not Number Formatting</t>
    </r>
  </si>
  <si>
    <t xml:space="preserve">Goal: Develop Effective and Efficient Solutions in Excel for Making Calculations Performing Data Analysis </t>
  </si>
  <si>
    <t>Define Effective: Accomplish the stated goal.</t>
  </si>
  <si>
    <t>Example 1: Count the number of Fords sold</t>
  </si>
  <si>
    <t>Cars Sold</t>
  </si>
  <si>
    <t>Not Effective:</t>
  </si>
  <si>
    <t>Year</t>
  </si>
  <si>
    <t>Jo</t>
  </si>
  <si>
    <t>Ford</t>
  </si>
  <si>
    <t>Criteria</t>
  </si>
  <si>
    <t>Toyota</t>
  </si>
  <si>
    <t>Honda</t>
  </si>
  <si>
    <t>Effective:</t>
  </si>
  <si>
    <t>Example 2: Calculate the Deduction at the 7.65% Tax Rate</t>
  </si>
  <si>
    <t>Gross</t>
  </si>
  <si>
    <t>Define Efficient: Accomplish the goal with the minimum number of resources and have the accomplished goal have the ability to adapt to future changes.</t>
  </si>
  <si>
    <t>Example 1: Count the number of cars that each Sales Rep sold</t>
  </si>
  <si>
    <t>Resource = Time to create solution.</t>
  </si>
  <si>
    <t>Not Efficient:</t>
  </si>
  <si>
    <t>Efficient:</t>
  </si>
  <si>
    <t>Resource = Ease with which you can update solution.</t>
  </si>
  <si>
    <t>Example 3: Add column</t>
  </si>
  <si>
    <t>Use of keyboard is efficient</t>
  </si>
  <si>
    <r>
      <t xml:space="preserve">SUM: </t>
    </r>
    <r>
      <rPr>
        <b/>
        <sz val="11"/>
        <color theme="1"/>
        <rFont val="Calibri"/>
        <family val="2"/>
        <scheme val="minor"/>
      </rPr>
      <t xml:space="preserve">Alt + = </t>
    </r>
  </si>
  <si>
    <r>
      <t>Ctrl + Shift + Arrow</t>
    </r>
    <r>
      <rPr>
        <sz val="11"/>
        <color theme="1"/>
        <rFont val="Calibri"/>
        <family val="2"/>
        <scheme val="minor"/>
      </rPr>
      <t xml:space="preserve"> = Highlight column (Current Region):</t>
    </r>
  </si>
  <si>
    <r>
      <t>Ctrl + Backspace</t>
    </r>
    <r>
      <rPr>
        <sz val="11"/>
        <color theme="1"/>
        <rFont val="Calibri"/>
        <family val="2"/>
        <scheme val="minor"/>
      </rPr>
      <t xml:space="preserve"> = Jump back to Active Cell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</si>
</sst>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&quot;$&quot;#,##0"/>
    <numFmt numFmtId="166" formatCode="&quot;$&quot;#,##0.00_);[Red]\(&quot;$&quot;#,##0.00\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FFC000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2" borderId="4"/>
    <xf numFmtId="0" fontId="4" fillId="2" borderId="4"/>
    <xf numFmtId="0" fontId="4" fillId="2" borderId="4">
      <alignment wrapText="1"/>
    </xf>
    <xf numFmtId="0" fontId="6" fillId="7" borderId="4">
      <alignment horizontal="centerContinuous" wrapText="1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2" borderId="4">
      <alignment wrapText="1"/>
    </xf>
  </cellStyleXfs>
  <cellXfs count="103">
    <xf numFmtId="0" fontId="0" fillId="0" borderId="0" xfId="0"/>
    <xf numFmtId="0" fontId="4" fillId="2" borderId="4" xfId="0" applyFont="1" applyFill="1" applyBorder="1"/>
    <xf numFmtId="0" fontId="0" fillId="0" borderId="4" xfId="0" applyBorder="1"/>
    <xf numFmtId="0" fontId="4" fillId="3" borderId="4" xfId="0" applyFont="1" applyFill="1" applyBorder="1"/>
    <xf numFmtId="0" fontId="0" fillId="4" borderId="4" xfId="0" applyFill="1" applyBorder="1"/>
    <xf numFmtId="10" fontId="0" fillId="0" borderId="4" xfId="1" applyNumberFormat="1" applyFont="1" applyBorder="1"/>
    <xf numFmtId="0" fontId="3" fillId="0" borderId="0" xfId="0" applyFont="1"/>
    <xf numFmtId="165" fontId="0" fillId="0" borderId="4" xfId="0" applyNumberFormat="1" applyBorder="1"/>
    <xf numFmtId="166" fontId="0" fillId="0" borderId="4" xfId="0" applyNumberFormat="1" applyBorder="1"/>
    <xf numFmtId="166" fontId="0" fillId="4" borderId="4" xfId="0" applyNumberFormat="1" applyFill="1" applyBorder="1"/>
    <xf numFmtId="0" fontId="2" fillId="2" borderId="4" xfId="0" applyFont="1" applyFill="1" applyBorder="1"/>
    <xf numFmtId="0" fontId="0" fillId="0" borderId="0" xfId="0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4" xfId="0" applyFill="1" applyBorder="1"/>
    <xf numFmtId="0" fontId="4" fillId="2" borderId="0" xfId="0" applyFont="1" applyFill="1"/>
    <xf numFmtId="0" fontId="7" fillId="8" borderId="4" xfId="0" applyFont="1" applyFill="1" applyBorder="1" applyAlignment="1">
      <alignment horizontal="left" textRotation="90"/>
    </xf>
    <xf numFmtId="0" fontId="2" fillId="2" borderId="4" xfId="0" applyFont="1" applyFill="1" applyBorder="1" applyAlignment="1">
      <alignment wrapText="1"/>
    </xf>
    <xf numFmtId="166" fontId="0" fillId="0" borderId="4" xfId="0" applyNumberFormat="1" applyFill="1" applyBorder="1"/>
    <xf numFmtId="9" fontId="0" fillId="4" borderId="4" xfId="1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0" fillId="10" borderId="1" xfId="0" applyFill="1" applyBorder="1"/>
    <xf numFmtId="0" fontId="0" fillId="10" borderId="2" xfId="0" applyFill="1" applyBorder="1"/>
    <xf numFmtId="0" fontId="0" fillId="10" borderId="3" xfId="0" applyFill="1" applyBorder="1"/>
    <xf numFmtId="14" fontId="0" fillId="0" borderId="0" xfId="0" applyNumberFormat="1"/>
    <xf numFmtId="0" fontId="0" fillId="5" borderId="4" xfId="0" applyFill="1" applyBorder="1"/>
    <xf numFmtId="0" fontId="4" fillId="2" borderId="4" xfId="0" applyFont="1" applyFill="1" applyBorder="1" applyAlignment="1">
      <alignment horizontal="center" wrapText="1"/>
    </xf>
    <xf numFmtId="10" fontId="0" fillId="4" borderId="4" xfId="0" applyNumberFormat="1" applyFill="1" applyBorder="1"/>
    <xf numFmtId="0" fontId="0" fillId="0" borderId="4" xfId="0" applyFont="1" applyBorder="1"/>
    <xf numFmtId="0" fontId="5" fillId="2" borderId="4" xfId="0" applyFont="1" applyFill="1" applyBorder="1" applyAlignment="1">
      <alignment wrapText="1"/>
    </xf>
    <xf numFmtId="0" fontId="11" fillId="3" borderId="0" xfId="0" applyFont="1" applyFill="1" applyAlignment="1">
      <alignment horizontal="centerContinuous" wrapText="1"/>
    </xf>
    <xf numFmtId="0" fontId="10" fillId="3" borderId="0" xfId="0" applyFont="1" applyFill="1" applyAlignment="1">
      <alignment horizontal="centerContinuous" wrapText="1"/>
    </xf>
    <xf numFmtId="0" fontId="0" fillId="0" borderId="0" xfId="0" applyFont="1"/>
    <xf numFmtId="14" fontId="0" fillId="0" borderId="4" xfId="0" applyNumberFormat="1" applyFont="1" applyBorder="1"/>
    <xf numFmtId="166" fontId="0" fillId="0" borderId="4" xfId="0" applyNumberFormat="1" applyFont="1" applyBorder="1"/>
    <xf numFmtId="0" fontId="12" fillId="0" borderId="4" xfId="0" applyFont="1" applyBorder="1"/>
    <xf numFmtId="0" fontId="12" fillId="0" borderId="11" xfId="0" applyFont="1" applyBorder="1"/>
    <xf numFmtId="0" fontId="0" fillId="11" borderId="4" xfId="0" applyFill="1" applyBorder="1"/>
    <xf numFmtId="165" fontId="0" fillId="4" borderId="4" xfId="0" applyNumberFormat="1" applyFill="1" applyBorder="1"/>
    <xf numFmtId="169" fontId="0" fillId="0" borderId="4" xfId="0" applyNumberFormat="1" applyBorder="1"/>
    <xf numFmtId="10" fontId="0" fillId="4" borderId="4" xfId="1" applyNumberFormat="1" applyFont="1" applyFill="1" applyBorder="1"/>
    <xf numFmtId="164" fontId="0" fillId="0" borderId="0" xfId="0" applyNumberFormat="1"/>
    <xf numFmtId="0" fontId="0" fillId="5" borderId="1" xfId="0" applyFill="1" applyBorder="1" applyAlignment="1">
      <alignment horizontal="centerContinuous" wrapText="1"/>
    </xf>
    <xf numFmtId="0" fontId="0" fillId="5" borderId="3" xfId="0" applyFill="1" applyBorder="1" applyAlignment="1">
      <alignment horizontal="centerContinuous" wrapText="1"/>
    </xf>
    <xf numFmtId="0" fontId="2" fillId="2" borderId="4" xfId="8">
      <alignment wrapText="1"/>
    </xf>
    <xf numFmtId="0" fontId="0" fillId="6" borderId="1" xfId="0" applyFill="1" applyBorder="1" applyAlignment="1">
      <alignment horizontal="centerContinuous" wrapText="1"/>
    </xf>
    <xf numFmtId="0" fontId="4" fillId="2" borderId="12" xfId="0" applyFont="1" applyFill="1" applyBorder="1" applyAlignment="1">
      <alignment wrapText="1"/>
    </xf>
    <xf numFmtId="10" fontId="0" fillId="0" borderId="0" xfId="1" applyNumberFormat="1" applyFont="1"/>
    <xf numFmtId="10" fontId="0" fillId="0" borderId="0" xfId="0" applyNumberFormat="1"/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3" fillId="12" borderId="5" xfId="0" applyFont="1" applyFill="1" applyBorder="1"/>
    <xf numFmtId="0" fontId="0" fillId="12" borderId="8" xfId="0" applyFill="1" applyBorder="1"/>
    <xf numFmtId="0" fontId="3" fillId="12" borderId="6" xfId="0" applyFont="1" applyFill="1" applyBorder="1"/>
    <xf numFmtId="0" fontId="0" fillId="12" borderId="9" xfId="0" applyFill="1" applyBorder="1"/>
    <xf numFmtId="0" fontId="0" fillId="12" borderId="7" xfId="0" applyFill="1" applyBorder="1" applyAlignment="1">
      <alignment horizontal="left"/>
    </xf>
    <xf numFmtId="0" fontId="0" fillId="12" borderId="10" xfId="0" applyFill="1" applyBorder="1"/>
    <xf numFmtId="0" fontId="4" fillId="2" borderId="4" xfId="3"/>
    <xf numFmtId="0" fontId="4" fillId="3" borderId="4" xfId="0" applyFont="1" applyFill="1" applyBorder="1" applyAlignment="1">
      <alignment wrapText="1"/>
    </xf>
    <xf numFmtId="0" fontId="0" fillId="12" borderId="13" xfId="0" applyFill="1" applyBorder="1"/>
    <xf numFmtId="0" fontId="0" fillId="12" borderId="0" xfId="0" applyFill="1"/>
    <xf numFmtId="0" fontId="0" fillId="12" borderId="6" xfId="0" applyFill="1" applyBorder="1" applyAlignment="1">
      <alignment horizontal="left"/>
    </xf>
    <xf numFmtId="0" fontId="0" fillId="12" borderId="14" xfId="0" applyFill="1" applyBorder="1"/>
    <xf numFmtId="0" fontId="4" fillId="2" borderId="10" xfId="4" applyBorder="1">
      <alignment wrapText="1"/>
    </xf>
    <xf numFmtId="0" fontId="4" fillId="2" borderId="7" xfId="4" applyBorder="1">
      <alignment wrapText="1"/>
    </xf>
    <xf numFmtId="0" fontId="0" fillId="0" borderId="3" xfId="0" applyBorder="1"/>
    <xf numFmtId="165" fontId="0" fillId="0" borderId="1" xfId="0" applyNumberFormat="1" applyBorder="1"/>
    <xf numFmtId="0" fontId="4" fillId="2" borderId="4" xfId="4">
      <alignment wrapText="1"/>
    </xf>
    <xf numFmtId="0" fontId="0" fillId="0" borderId="8" xfId="0" applyBorder="1"/>
    <xf numFmtId="165" fontId="0" fillId="0" borderId="5" xfId="0" applyNumberFormat="1" applyBorder="1"/>
    <xf numFmtId="0" fontId="3" fillId="0" borderId="4" xfId="0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164" fontId="0" fillId="0" borderId="4" xfId="0" applyNumberFormat="1" applyBorder="1"/>
    <xf numFmtId="164" fontId="0" fillId="4" borderId="4" xfId="0" applyNumberFormat="1" applyFill="1" applyBorder="1"/>
    <xf numFmtId="0" fontId="3" fillId="0" borderId="0" xfId="0" applyFont="1" applyAlignment="1">
      <alignment horizontal="left" indent="1"/>
    </xf>
    <xf numFmtId="1" fontId="0" fillId="0" borderId="4" xfId="0" applyNumberFormat="1" applyBorder="1"/>
    <xf numFmtId="1" fontId="0" fillId="0" borderId="15" xfId="0" applyNumberFormat="1" applyBorder="1"/>
    <xf numFmtId="1" fontId="0" fillId="4" borderId="16" xfId="0" applyNumberFormat="1" applyFill="1" applyBorder="1"/>
    <xf numFmtId="0" fontId="3" fillId="0" borderId="0" xfId="0" applyFont="1" applyAlignment="1">
      <alignment horizontal="left" vertical="center"/>
    </xf>
    <xf numFmtId="164" fontId="0" fillId="13" borderId="4" xfId="0" applyNumberForma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5" fillId="14" borderId="1" xfId="0" applyFont="1" applyFill="1" applyBorder="1"/>
    <xf numFmtId="0" fontId="4" fillId="14" borderId="2" xfId="0" applyFont="1" applyFill="1" applyBorder="1"/>
    <xf numFmtId="0" fontId="4" fillId="14" borderId="3" xfId="0" applyFont="1" applyFill="1" applyBorder="1"/>
    <xf numFmtId="0" fontId="15" fillId="14" borderId="0" xfId="0" applyFont="1" applyFill="1"/>
    <xf numFmtId="0" fontId="0" fillId="12" borderId="1" xfId="0" applyFill="1" applyBorder="1"/>
    <xf numFmtId="0" fontId="0" fillId="12" borderId="3" xfId="0" applyFill="1" applyBorder="1"/>
    <xf numFmtId="0" fontId="0" fillId="15" borderId="4" xfId="0" applyFill="1" applyBorder="1"/>
    <xf numFmtId="9" fontId="0" fillId="0" borderId="4" xfId="1" applyFont="1" applyBorder="1"/>
    <xf numFmtId="0" fontId="0" fillId="12" borderId="4" xfId="0" applyFill="1" applyBorder="1"/>
  </cellXfs>
  <cellStyles count="9">
    <cellStyle name="Blue" xfId="8" xr:uid="{10D7835C-6DEC-455F-849D-A3F8D6B92711}"/>
    <cellStyle name="BlueField" xfId="2" xr:uid="{C6367BC8-0024-45F3-8BE2-AB254254FD4B}"/>
    <cellStyle name="BlueHeader" xfId="3" xr:uid="{1B5C023C-E321-49D2-A3A1-CD8E96DDDCFE}"/>
    <cellStyle name="Comma 2" xfId="6" xr:uid="{B60E535B-9A57-46FD-936C-08ECA0802C68}"/>
    <cellStyle name="Currency 2" xfId="7" xr:uid="{E76352C8-C406-4BA5-B7F9-5FFB9B1924F7}"/>
    <cellStyle name="HeaderBlue" xfId="4" xr:uid="{E4DDFB20-709D-49D5-993F-BA33C8ED496A}"/>
    <cellStyle name="Normal" xfId="0" builtinId="0"/>
    <cellStyle name="Percent" xfId="1" builtinId="5"/>
    <cellStyle name="redcenteraccrossselection" xfId="5" xr:uid="{60019C44-C8DD-4FF0-A6D0-5A4BF252BF58}"/>
  </cellStyles>
  <dxfs count="8">
    <dxf>
      <numFmt numFmtId="165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`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'Pareto (an)'!$D$6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'Pareto (an)'!$C$7:$C$12</c:f>
              <c:strCache>
                <c:ptCount val="6"/>
                <c:pt idx="0">
                  <c:v>Bad Finish</c:v>
                </c:pt>
                <c:pt idx="1">
                  <c:v>Unattractive Design</c:v>
                </c:pt>
                <c:pt idx="2">
                  <c:v>Did Not Work</c:v>
                </c:pt>
                <c:pt idx="3">
                  <c:v>Broken When Thrown</c:v>
                </c:pt>
                <c:pt idx="4">
                  <c:v>Rough Wood</c:v>
                </c:pt>
                <c:pt idx="5">
                  <c:v>No Instructions</c:v>
                </c:pt>
              </c:strCache>
            </c:strRef>
          </c:cat>
          <c:val>
            <c:numRef>
              <c:f>'Pareto (an)'!$D$7:$D$12</c:f>
              <c:numCache>
                <c:formatCode>General</c:formatCode>
                <c:ptCount val="6"/>
                <c:pt idx="0">
                  <c:v>21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E-439F-8DD3-6949CF63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27248"/>
        <c:axId val="817427808"/>
      </c:barChart>
      <c:lineChart>
        <c:grouping val="standard"/>
        <c:varyColors val="0"/>
        <c:ser>
          <c:idx val="1"/>
          <c:order val="1"/>
          <c:tx>
            <c:strRef>
              <c:f>'Pareto (an)'!$E$6</c:f>
              <c:strCache>
                <c:ptCount val="1"/>
                <c:pt idx="0">
                  <c:v>Cumulative 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'Pareto (an)'!$C$7:$C$12</c:f>
              <c:strCache>
                <c:ptCount val="6"/>
                <c:pt idx="0">
                  <c:v>Bad Finish</c:v>
                </c:pt>
                <c:pt idx="1">
                  <c:v>Unattractive Design</c:v>
                </c:pt>
                <c:pt idx="2">
                  <c:v>Did Not Work</c:v>
                </c:pt>
                <c:pt idx="3">
                  <c:v>Broken When Thrown</c:v>
                </c:pt>
                <c:pt idx="4">
                  <c:v>Rough Wood</c:v>
                </c:pt>
                <c:pt idx="5">
                  <c:v>No Instructions</c:v>
                </c:pt>
              </c:strCache>
            </c:strRef>
          </c:cat>
          <c:val>
            <c:numRef>
              <c:f>'Pareto (an)'!$E$7:$E$12</c:f>
              <c:numCache>
                <c:formatCode>0.00%</c:formatCode>
                <c:ptCount val="6"/>
                <c:pt idx="0">
                  <c:v>0.45652173913043476</c:v>
                </c:pt>
                <c:pt idx="1">
                  <c:v>0.65217391304347827</c:v>
                </c:pt>
                <c:pt idx="2">
                  <c:v>0.84782608695652173</c:v>
                </c:pt>
                <c:pt idx="3">
                  <c:v>0.93478260869565222</c:v>
                </c:pt>
                <c:pt idx="4">
                  <c:v>0.97826086956521741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E-439F-8DD3-6949CF63B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428928"/>
        <c:axId val="817428368"/>
      </c:lineChart>
      <c:catAx>
        <c:axId val="81742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7427808"/>
        <c:crosses val="autoZero"/>
        <c:auto val="1"/>
        <c:lblAlgn val="ctr"/>
        <c:lblOffset val="100"/>
        <c:noMultiLvlLbl val="0"/>
      </c:catAx>
      <c:valAx>
        <c:axId val="81742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17427248"/>
        <c:crosses val="autoZero"/>
        <c:crossBetween val="between"/>
      </c:valAx>
      <c:valAx>
        <c:axId val="817428368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817428928"/>
        <c:crosses val="max"/>
        <c:crossBetween val="between"/>
      </c:valAx>
      <c:catAx>
        <c:axId val="81742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742836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28321570884592911"/>
          <c:y val="0.10949074074074074"/>
          <c:w val="0.43356838746345933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'Pareto (an)'!$A$6</c:f>
          <c:strCache>
            <c:ptCount val="1"/>
            <c:pt idx="0">
              <c:v>Pareto: Dissatisfaction with Boomerang Purchased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'Pareto (an)'!$D$6</c:f>
              <c:strCache>
                <c:ptCount val="1"/>
                <c:pt idx="0">
                  <c:v>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'Pareto (an)'!$C$7:$C$12</c:f>
              <c:strCache>
                <c:ptCount val="6"/>
                <c:pt idx="0">
                  <c:v>Bad Finish</c:v>
                </c:pt>
                <c:pt idx="1">
                  <c:v>Unattractive Design</c:v>
                </c:pt>
                <c:pt idx="2">
                  <c:v>Did Not Work</c:v>
                </c:pt>
                <c:pt idx="3">
                  <c:v>Broken When Thrown</c:v>
                </c:pt>
                <c:pt idx="4">
                  <c:v>Rough Wood</c:v>
                </c:pt>
                <c:pt idx="5">
                  <c:v>No Instructions</c:v>
                </c:pt>
              </c:strCache>
            </c:strRef>
          </c:cat>
          <c:val>
            <c:numRef>
              <c:f>'Pareto (an)'!$D$7:$D$12</c:f>
              <c:numCache>
                <c:formatCode>General</c:formatCode>
                <c:ptCount val="6"/>
                <c:pt idx="0">
                  <c:v>21</c:v>
                </c:pt>
                <c:pt idx="1">
                  <c:v>9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1-485E-B2A9-D6F84AD3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4072015"/>
        <c:axId val="117916847"/>
      </c:barChart>
      <c:lineChart>
        <c:grouping val="standard"/>
        <c:varyColors val="0"/>
        <c:ser>
          <c:idx val="1"/>
          <c:order val="1"/>
          <c:tx>
            <c:strRef>
              <c:f>'Pareto (an)'!$E$6</c:f>
              <c:strCache>
                <c:ptCount val="1"/>
                <c:pt idx="0">
                  <c:v>Cumulative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'Pareto (an)'!$C$7:$C$12</c:f>
              <c:strCache>
                <c:ptCount val="6"/>
                <c:pt idx="0">
                  <c:v>Bad Finish</c:v>
                </c:pt>
                <c:pt idx="1">
                  <c:v>Unattractive Design</c:v>
                </c:pt>
                <c:pt idx="2">
                  <c:v>Did Not Work</c:v>
                </c:pt>
                <c:pt idx="3">
                  <c:v>Broken When Thrown</c:v>
                </c:pt>
                <c:pt idx="4">
                  <c:v>Rough Wood</c:v>
                </c:pt>
                <c:pt idx="5">
                  <c:v>No Instructions</c:v>
                </c:pt>
              </c:strCache>
            </c:strRef>
          </c:cat>
          <c:val>
            <c:numRef>
              <c:f>'Pareto (an)'!$E$7:$E$12</c:f>
              <c:numCache>
                <c:formatCode>0.00%</c:formatCode>
                <c:ptCount val="6"/>
                <c:pt idx="0">
                  <c:v>0.45652173913043476</c:v>
                </c:pt>
                <c:pt idx="1">
                  <c:v>0.65217391304347827</c:v>
                </c:pt>
                <c:pt idx="2">
                  <c:v>0.84782608695652173</c:v>
                </c:pt>
                <c:pt idx="3">
                  <c:v>0.93478260869565222</c:v>
                </c:pt>
                <c:pt idx="4">
                  <c:v>0.97826086956521741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1-485E-B2A9-D6F84AD3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6015"/>
        <c:axId val="117927247"/>
      </c:lineChart>
      <c:catAx>
        <c:axId val="13407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6847"/>
        <c:crosses val="autoZero"/>
        <c:auto val="1"/>
        <c:lblAlgn val="ctr"/>
        <c:lblOffset val="100"/>
        <c:noMultiLvlLbl val="0"/>
      </c:catAx>
      <c:valAx>
        <c:axId val="11791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72015"/>
        <c:crosses val="autoZero"/>
        <c:crossBetween val="between"/>
      </c:valAx>
      <c:valAx>
        <c:axId val="117927247"/>
        <c:scaling>
          <c:orientation val="minMax"/>
          <c:max val="1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76015"/>
        <c:crosses val="max"/>
        <c:crossBetween val="between"/>
        <c:majorUnit val="0.2"/>
      </c:valAx>
      <c:catAx>
        <c:axId val="1340760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927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211906</xdr:colOff>
      <xdr:row>5</xdr:row>
      <xdr:rowOff>478994</xdr:rowOff>
    </xdr:from>
    <xdr:to>
      <xdr:col>10</xdr:col>
      <xdr:colOff>1191685</xdr:colOff>
      <xdr:row>20</xdr:row>
      <xdr:rowOff>166725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6F83B-00BE-4E04-AD46-CB32E24C1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14</xdr:row>
      <xdr:rowOff>6721</xdr:rowOff>
    </xdr:from>
    <xdr:to>
      <xdr:col>6</xdr:col>
      <xdr:colOff>806823</xdr:colOff>
      <xdr:row>30</xdr:row>
      <xdr:rowOff>59764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BCD2A-E7EE-4101-BC54-35F7C9B43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VideoExcelStorage\218\junk\Busn214-Week05OL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ics"/>
      <sheetName val="Errors"/>
      <sheetName val="E(1)"/>
      <sheetName val="E(1an)"/>
      <sheetName val="E(2)"/>
      <sheetName val="E(2an)"/>
      <sheetName val="E(3)"/>
      <sheetName val="E(3an)"/>
      <sheetName val="E(4)"/>
      <sheetName val="E(4an)"/>
      <sheetName val="E(5 )"/>
      <sheetName val="E(5an)"/>
      <sheetName val="DV"/>
      <sheetName val="DV (an)"/>
      <sheetName val="Flash Fill"/>
      <sheetName val="Flash Fill (an)"/>
      <sheetName val="CNF-Notes"/>
      <sheetName val="CNF"/>
      <sheetName val="CNF (an)"/>
      <sheetName val="Text Formulas"/>
      <sheetName val="Text Formulas (an)"/>
      <sheetName val="Date Functions"/>
      <sheetName val="Date Functions (an)"/>
      <sheetName val="Array Formulas"/>
      <sheetName val="Array Formulas (an)"/>
      <sheetName val="Array Functions"/>
      <sheetName val="Array Functions (an)"/>
      <sheetName val="Homework ==&gt;&gt;"/>
      <sheetName val="HW(1)"/>
      <sheetName val="HW(1an)"/>
      <sheetName val="HW(2)"/>
      <sheetName val="HW(2an)"/>
      <sheetName val="HW(3)"/>
      <sheetName val="HW(3an)"/>
      <sheetName val="HW(4)"/>
      <sheetName val="HW(4an)"/>
      <sheetName val="HW(5)"/>
      <sheetName val="HW(5an)"/>
      <sheetName val="HW(6)"/>
      <sheetName val="HW(6an)"/>
      <sheetName val="HW(7)"/>
      <sheetName val="HW(7an)"/>
      <sheetName val="HW(8)"/>
      <sheetName val="HW(8an)"/>
      <sheetName val="HW(9)"/>
      <sheetName val="HW(9an)"/>
      <sheetName val="HW(10)"/>
      <sheetName val="HW(10an)"/>
      <sheetName val="HW(11)"/>
      <sheetName val="HW(11an)"/>
      <sheetName val="HW(12)"/>
      <sheetName val="HW(12an)"/>
      <sheetName val="HW(13)"/>
      <sheetName val="HW(13an)"/>
      <sheetName val="HW(14)"/>
      <sheetName val="HW(14an)"/>
      <sheetName val="HW(15)"/>
      <sheetName val="HW(15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8">
          <cell r="G58" t="str">
            <v>FreestyleANSWER</v>
          </cell>
          <cell r="H58" t="str">
            <v>FastANSWER</v>
          </cell>
          <cell r="I58" t="str">
            <v>AussieANSWER</v>
          </cell>
          <cell r="J58" t="str">
            <v>WindANSWER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1BFFC-588C-4A40-8DE4-E16B4426518C}" name="ProductSales" displayName="ProductSales" ref="B30:C41" totalsRowShown="0" headerRowDxfId="5" headerRowBorderDxfId="3" tableBorderDxfId="4" totalsRowBorderDxfId="2" headerRowCellStyle="HeaderBlue">
  <autoFilter ref="B30:C41" xr:uid="{00000000-0009-0000-0100-000002000000}"/>
  <tableColumns count="2">
    <tableColumn id="1" xr3:uid="{4C91C7F5-9857-4B93-B353-9446A1E2B181}" name="Product" dataDxfId="1"/>
    <tableColumn id="2" xr3:uid="{90442317-107A-41CC-95B5-23A8A70DA45B}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7C8E-6C60-404C-94A8-F90BEFE7FDC5}">
  <sheetPr>
    <tabColor rgb="FF0000FF"/>
  </sheetPr>
  <dimension ref="A1:N243"/>
  <sheetViews>
    <sheetView topLeftCell="A45" workbookViewId="0">
      <selection activeCell="F63" sqref="F63"/>
    </sheetView>
  </sheetViews>
  <sheetFormatPr defaultRowHeight="14.5" x14ac:dyDescent="0.35"/>
  <cols>
    <col min="1" max="1" width="12.81640625" customWidth="1"/>
    <col min="3" max="3" width="12.453125" customWidth="1"/>
    <col min="4" max="4" width="12.7265625" customWidth="1"/>
    <col min="5" max="5" width="10" customWidth="1"/>
    <col min="10" max="10" width="9.1796875" customWidth="1"/>
    <col min="14" max="15" width="21.7265625" customWidth="1"/>
    <col min="16" max="16" width="12.54296875" customWidth="1"/>
    <col min="17" max="17" width="14.54296875" customWidth="1"/>
  </cols>
  <sheetData>
    <row r="1" spans="1:14" ht="21" x14ac:dyDescent="0.5">
      <c r="A1" s="91" t="s">
        <v>677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3" spans="1:14" ht="15.5" x14ac:dyDescent="0.35">
      <c r="A3" s="94" t="s">
        <v>678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5" spans="1:14" x14ac:dyDescent="0.35">
      <c r="A5" s="97" t="s">
        <v>679</v>
      </c>
      <c r="B5" s="97"/>
      <c r="C5" s="97"/>
      <c r="D5" s="97"/>
      <c r="E5" s="97"/>
    </row>
    <row r="7" spans="1:14" x14ac:dyDescent="0.35">
      <c r="A7" s="1" t="s">
        <v>580</v>
      </c>
      <c r="B7" s="1" t="s">
        <v>680</v>
      </c>
      <c r="D7" s="98" t="s">
        <v>681</v>
      </c>
      <c r="E7" s="99"/>
      <c r="G7" s="1" t="s">
        <v>580</v>
      </c>
      <c r="H7" s="1" t="s">
        <v>680</v>
      </c>
      <c r="I7" s="1" t="s">
        <v>682</v>
      </c>
    </row>
    <row r="8" spans="1:14" x14ac:dyDescent="0.35">
      <c r="A8" s="2" t="s">
        <v>683</v>
      </c>
      <c r="B8" s="2" t="s">
        <v>684</v>
      </c>
      <c r="D8" s="3" t="s">
        <v>685</v>
      </c>
      <c r="E8" s="1" t="s">
        <v>662</v>
      </c>
      <c r="G8" s="2" t="s">
        <v>683</v>
      </c>
      <c r="H8" s="2" t="s">
        <v>684</v>
      </c>
      <c r="I8" s="2">
        <v>2020</v>
      </c>
    </row>
    <row r="9" spans="1:14" x14ac:dyDescent="0.35">
      <c r="A9" s="2" t="s">
        <v>0</v>
      </c>
      <c r="B9" s="2" t="s">
        <v>686</v>
      </c>
      <c r="D9" s="2" t="s">
        <v>684</v>
      </c>
      <c r="E9" s="4">
        <f>COUNTIFS(B9:B13,D9)</f>
        <v>1</v>
      </c>
      <c r="G9" s="2" t="s">
        <v>0</v>
      </c>
      <c r="H9" s="26" t="s">
        <v>686</v>
      </c>
      <c r="I9" s="26">
        <v>2019</v>
      </c>
      <c r="K9" t="s">
        <v>686</v>
      </c>
      <c r="L9">
        <f>COUNTIFS(H8:H13,K9,I8:I13,K10)</f>
        <v>2</v>
      </c>
    </row>
    <row r="10" spans="1:14" x14ac:dyDescent="0.35">
      <c r="A10" s="2" t="s">
        <v>683</v>
      </c>
      <c r="B10" s="2" t="s">
        <v>684</v>
      </c>
      <c r="G10" s="2" t="s">
        <v>683</v>
      </c>
      <c r="H10" s="2" t="s">
        <v>684</v>
      </c>
      <c r="I10" s="2">
        <v>2019</v>
      </c>
      <c r="K10">
        <v>2019</v>
      </c>
    </row>
    <row r="11" spans="1:14" x14ac:dyDescent="0.35">
      <c r="A11" s="2" t="s">
        <v>0</v>
      </c>
      <c r="B11" s="2" t="s">
        <v>687</v>
      </c>
      <c r="D11" s="98" t="s">
        <v>688</v>
      </c>
      <c r="E11" s="99"/>
      <c r="G11" s="2" t="s">
        <v>0</v>
      </c>
      <c r="H11" s="2" t="s">
        <v>687</v>
      </c>
      <c r="I11" s="2">
        <v>2020</v>
      </c>
    </row>
    <row r="12" spans="1:14" x14ac:dyDescent="0.35">
      <c r="A12" s="2" t="s">
        <v>0</v>
      </c>
      <c r="B12" s="2" t="s">
        <v>686</v>
      </c>
      <c r="D12" s="3" t="s">
        <v>685</v>
      </c>
      <c r="E12" s="1" t="s">
        <v>662</v>
      </c>
      <c r="G12" s="2" t="s">
        <v>0</v>
      </c>
      <c r="H12" s="100" t="s">
        <v>686</v>
      </c>
      <c r="I12" s="100">
        <v>2020</v>
      </c>
    </row>
    <row r="13" spans="1:14" x14ac:dyDescent="0.35">
      <c r="A13" s="2" t="s">
        <v>683</v>
      </c>
      <c r="B13" s="2" t="s">
        <v>686</v>
      </c>
      <c r="D13" s="2" t="s">
        <v>684</v>
      </c>
      <c r="E13" s="4">
        <f>COUNTIFS(B8:B13,D13)</f>
        <v>2</v>
      </c>
      <c r="G13" s="2" t="s">
        <v>683</v>
      </c>
      <c r="H13" s="26" t="s">
        <v>686</v>
      </c>
      <c r="I13" s="26">
        <v>2019</v>
      </c>
    </row>
    <row r="15" spans="1:14" x14ac:dyDescent="0.35">
      <c r="A15" s="97" t="s">
        <v>689</v>
      </c>
      <c r="B15" s="97"/>
      <c r="C15" s="97"/>
      <c r="D15" s="97"/>
      <c r="E15" s="97"/>
    </row>
    <row r="17" spans="1:14" x14ac:dyDescent="0.35">
      <c r="A17" s="98" t="s">
        <v>681</v>
      </c>
      <c r="B17" s="99"/>
    </row>
    <row r="18" spans="1:14" x14ac:dyDescent="0.35">
      <c r="A18" s="1" t="s">
        <v>690</v>
      </c>
      <c r="B18" s="1" t="s">
        <v>548</v>
      </c>
      <c r="D18" s="3" t="s">
        <v>669</v>
      </c>
    </row>
    <row r="19" spans="1:14" x14ac:dyDescent="0.35">
      <c r="A19" s="83">
        <v>1589.75</v>
      </c>
      <c r="B19" s="84">
        <f>ROUND(A19*D19,2)</f>
        <v>121.62</v>
      </c>
      <c r="D19" s="101">
        <v>7.6499999999999999E-2</v>
      </c>
    </row>
    <row r="21" spans="1:14" x14ac:dyDescent="0.35">
      <c r="A21" s="98" t="s">
        <v>688</v>
      </c>
      <c r="B21" s="99"/>
    </row>
    <row r="22" spans="1:14" x14ac:dyDescent="0.35">
      <c r="A22" s="1" t="s">
        <v>690</v>
      </c>
      <c r="B22" s="1" t="s">
        <v>548</v>
      </c>
      <c r="D22" s="3" t="s">
        <v>669</v>
      </c>
    </row>
    <row r="23" spans="1:14" x14ac:dyDescent="0.35">
      <c r="A23" s="83">
        <v>1589.75</v>
      </c>
      <c r="B23" s="84">
        <f>ROUND(A23*D23,2)</f>
        <v>121.62</v>
      </c>
      <c r="D23" s="5">
        <v>7.6499999999999999E-2</v>
      </c>
    </row>
    <row r="25" spans="1:14" ht="15.5" x14ac:dyDescent="0.35">
      <c r="A25" s="94" t="s">
        <v>691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</row>
    <row r="27" spans="1:14" x14ac:dyDescent="0.35">
      <c r="A27" s="97" t="s">
        <v>692</v>
      </c>
      <c r="B27" s="97"/>
      <c r="C27" s="97"/>
      <c r="D27" s="97"/>
      <c r="E27" s="97"/>
    </row>
    <row r="28" spans="1:14" x14ac:dyDescent="0.35">
      <c r="A28" t="s">
        <v>693</v>
      </c>
    </row>
    <row r="30" spans="1:14" x14ac:dyDescent="0.35">
      <c r="A30" s="1" t="s">
        <v>580</v>
      </c>
      <c r="B30" s="1" t="s">
        <v>680</v>
      </c>
      <c r="D30" s="98" t="s">
        <v>694</v>
      </c>
      <c r="E30" s="99"/>
      <c r="H30" s="98" t="s">
        <v>695</v>
      </c>
      <c r="I30" s="99"/>
    </row>
    <row r="31" spans="1:14" x14ac:dyDescent="0.35">
      <c r="A31" s="2" t="s">
        <v>683</v>
      </c>
      <c r="B31" s="2" t="s">
        <v>684</v>
      </c>
      <c r="D31" s="1" t="s">
        <v>680</v>
      </c>
      <c r="E31" s="2" t="s">
        <v>683</v>
      </c>
      <c r="F31" s="2" t="s">
        <v>0</v>
      </c>
      <c r="H31" s="1" t="s">
        <v>680</v>
      </c>
      <c r="I31" s="2" t="s">
        <v>683</v>
      </c>
      <c r="J31" s="2" t="s">
        <v>0</v>
      </c>
    </row>
    <row r="32" spans="1:14" x14ac:dyDescent="0.35">
      <c r="A32" s="2" t="s">
        <v>0</v>
      </c>
      <c r="B32" s="2" t="s">
        <v>686</v>
      </c>
      <c r="D32" s="2" t="s">
        <v>684</v>
      </c>
      <c r="E32" s="4">
        <f>COUNTIFS(B31:B36,"Ford",A31:A36,"Jo")</f>
        <v>2</v>
      </c>
      <c r="F32" s="4">
        <f>COUNTIFS(B31:B36,"Ford",A31:A36,"Sioux")</f>
        <v>0</v>
      </c>
      <c r="H32" s="2" t="s">
        <v>684</v>
      </c>
      <c r="I32" s="4">
        <f t="shared" ref="I32:J34" si="0">COUNTIFS($B$31:$B$36,$H32,$A$31:$A$36,I$31)</f>
        <v>2</v>
      </c>
      <c r="J32" s="4">
        <f t="shared" si="0"/>
        <v>0</v>
      </c>
    </row>
    <row r="33" spans="1:10" x14ac:dyDescent="0.35">
      <c r="A33" s="2" t="s">
        <v>683</v>
      </c>
      <c r="B33" s="2" t="s">
        <v>684</v>
      </c>
      <c r="D33" s="2" t="s">
        <v>687</v>
      </c>
      <c r="E33" s="4">
        <f>COUNTIFS(B31:B36,"Honda",A31:A36,"Jo")</f>
        <v>0</v>
      </c>
      <c r="F33" s="4">
        <f>COUNTIFS(B31:B36,"Honda",A31:A36,"Sioux")</f>
        <v>1</v>
      </c>
      <c r="H33" s="2" t="s">
        <v>687</v>
      </c>
      <c r="I33" s="4">
        <f t="shared" si="0"/>
        <v>0</v>
      </c>
      <c r="J33" s="4">
        <f t="shared" si="0"/>
        <v>1</v>
      </c>
    </row>
    <row r="34" spans="1:10" x14ac:dyDescent="0.35">
      <c r="A34" s="2" t="s">
        <v>0</v>
      </c>
      <c r="B34" s="2" t="s">
        <v>687</v>
      </c>
      <c r="D34" s="2" t="s">
        <v>686</v>
      </c>
      <c r="E34" s="4">
        <f>COUNTIFS(B31:B36,"Toyota",A31:A36,"Jo")</f>
        <v>1</v>
      </c>
      <c r="F34" s="4">
        <f>COUNTIFS(B31:B36,"Toyota",A31:A36,"Sioux")</f>
        <v>2</v>
      </c>
      <c r="H34" s="2" t="s">
        <v>686</v>
      </c>
      <c r="I34" s="4">
        <f t="shared" si="0"/>
        <v>1</v>
      </c>
      <c r="J34" s="4">
        <f t="shared" si="0"/>
        <v>2</v>
      </c>
    </row>
    <row r="35" spans="1:10" x14ac:dyDescent="0.35">
      <c r="A35" s="2" t="s">
        <v>0</v>
      </c>
      <c r="B35" s="2" t="s">
        <v>686</v>
      </c>
    </row>
    <row r="36" spans="1:10" x14ac:dyDescent="0.35">
      <c r="A36" s="2" t="s">
        <v>683</v>
      </c>
      <c r="B36" s="2" t="s">
        <v>686</v>
      </c>
      <c r="D36" s="98" t="s">
        <v>694</v>
      </c>
      <c r="E36" s="99"/>
    </row>
    <row r="37" spans="1:10" x14ac:dyDescent="0.35">
      <c r="D37" s="1" t="s">
        <v>680</v>
      </c>
      <c r="E37" s="2" t="s">
        <v>683</v>
      </c>
      <c r="F37" s="2" t="s">
        <v>0</v>
      </c>
    </row>
    <row r="38" spans="1:10" x14ac:dyDescent="0.35">
      <c r="D38" s="2" t="s">
        <v>684</v>
      </c>
      <c r="E38" s="4">
        <f>COUNTIFS(B31:B36,D38,A31:A36,E31)</f>
        <v>2</v>
      </c>
      <c r="F38" s="4">
        <f>COUNTIFS(B31:B36,D38,A31:A36,F31)</f>
        <v>0</v>
      </c>
    </row>
    <row r="39" spans="1:10" x14ac:dyDescent="0.35">
      <c r="D39" s="2" t="s">
        <v>687</v>
      </c>
      <c r="E39" s="4">
        <f>COUNTIFS(B31:B36,D39,A31:A36,E31)</f>
        <v>0</v>
      </c>
      <c r="F39" s="4">
        <f>COUNTIFS(B31:B36,D39,A31:A36,F31)</f>
        <v>1</v>
      </c>
    </row>
    <row r="40" spans="1:10" x14ac:dyDescent="0.35">
      <c r="D40" s="2" t="s">
        <v>686</v>
      </c>
      <c r="E40" s="4">
        <f>COUNTIFS(B31:B36,D40,A31:A36,E31)</f>
        <v>1</v>
      </c>
      <c r="F40" s="4">
        <f>COUNTIFS(B31:B36,D40,A31:A36,F31)</f>
        <v>2</v>
      </c>
    </row>
    <row r="42" spans="1:10" x14ac:dyDescent="0.35">
      <c r="A42" s="97" t="s">
        <v>689</v>
      </c>
      <c r="B42" s="97"/>
      <c r="C42" s="97"/>
      <c r="D42" s="97"/>
      <c r="E42" s="97"/>
    </row>
    <row r="43" spans="1:10" x14ac:dyDescent="0.35">
      <c r="A43" t="s">
        <v>696</v>
      </c>
    </row>
    <row r="45" spans="1:10" x14ac:dyDescent="0.35">
      <c r="A45" s="98" t="s">
        <v>694</v>
      </c>
      <c r="B45" s="99"/>
      <c r="D45" s="3" t="s">
        <v>669</v>
      </c>
    </row>
    <row r="46" spans="1:10" x14ac:dyDescent="0.35">
      <c r="A46" s="1" t="s">
        <v>690</v>
      </c>
      <c r="B46" s="1" t="s">
        <v>548</v>
      </c>
      <c r="D46" s="5">
        <v>7.6499999999999999E-2</v>
      </c>
    </row>
    <row r="47" spans="1:10" x14ac:dyDescent="0.35">
      <c r="A47" s="83">
        <v>1589.75</v>
      </c>
      <c r="B47" s="84">
        <f>ROUND(A47*0.0765,2)</f>
        <v>121.62</v>
      </c>
    </row>
    <row r="49" spans="1:7" x14ac:dyDescent="0.35">
      <c r="A49" s="98" t="s">
        <v>695</v>
      </c>
      <c r="B49" s="99"/>
    </row>
    <row r="50" spans="1:7" x14ac:dyDescent="0.35">
      <c r="A50" s="1" t="s">
        <v>690</v>
      </c>
      <c r="B50" s="1" t="s">
        <v>548</v>
      </c>
    </row>
    <row r="51" spans="1:7" x14ac:dyDescent="0.35">
      <c r="A51" s="83">
        <v>1589.75</v>
      </c>
      <c r="B51" s="84">
        <f>ROUND(A51*D46,2)</f>
        <v>121.62</v>
      </c>
    </row>
    <row r="53" spans="1:7" x14ac:dyDescent="0.35">
      <c r="A53" s="1" t="s">
        <v>566</v>
      </c>
      <c r="C53" s="102" t="s">
        <v>694</v>
      </c>
      <c r="E53" s="102" t="s">
        <v>695</v>
      </c>
    </row>
    <row r="54" spans="1:7" x14ac:dyDescent="0.35">
      <c r="A54" s="83">
        <v>14.6</v>
      </c>
      <c r="C54" s="1" t="s">
        <v>536</v>
      </c>
      <c r="E54" s="1" t="s">
        <v>536</v>
      </c>
    </row>
    <row r="55" spans="1:7" x14ac:dyDescent="0.35">
      <c r="A55" s="83">
        <v>37.200000000000003</v>
      </c>
      <c r="C55" s="84">
        <f>A54+A55+A56+A57+A58</f>
        <v>117.10000000000001</v>
      </c>
      <c r="E55" s="84">
        <f>SUM(A54:A58)</f>
        <v>117.10000000000001</v>
      </c>
    </row>
    <row r="56" spans="1:7" x14ac:dyDescent="0.35">
      <c r="A56" s="83">
        <v>16.899999999999999</v>
      </c>
    </row>
    <row r="57" spans="1:7" x14ac:dyDescent="0.35">
      <c r="A57" s="83">
        <v>23.6</v>
      </c>
    </row>
    <row r="58" spans="1:7" x14ac:dyDescent="0.35">
      <c r="A58" s="83">
        <v>24.8</v>
      </c>
    </row>
    <row r="60" spans="1:7" x14ac:dyDescent="0.35">
      <c r="A60" s="97" t="s">
        <v>697</v>
      </c>
      <c r="B60" s="97"/>
    </row>
    <row r="62" spans="1:7" x14ac:dyDescent="0.35">
      <c r="A62" s="1" t="s">
        <v>566</v>
      </c>
      <c r="C62" s="1" t="s">
        <v>536</v>
      </c>
    </row>
    <row r="63" spans="1:7" x14ac:dyDescent="0.35">
      <c r="A63" s="83">
        <v>14.6</v>
      </c>
      <c r="C63" s="84">
        <f>SUM(A63:A243)</f>
        <v>6271.4</v>
      </c>
      <c r="G63" s="42">
        <f>SUM(A63:A243)</f>
        <v>6271.4</v>
      </c>
    </row>
    <row r="64" spans="1:7" x14ac:dyDescent="0.35">
      <c r="A64" s="83">
        <v>37.200000000000003</v>
      </c>
    </row>
    <row r="65" spans="1:4" x14ac:dyDescent="0.35">
      <c r="A65" s="83">
        <v>16.899999999999999</v>
      </c>
      <c r="C65" s="98" t="s">
        <v>698</v>
      </c>
      <c r="D65" s="102"/>
    </row>
    <row r="66" spans="1:4" x14ac:dyDescent="0.35">
      <c r="A66" s="83">
        <v>23.6</v>
      </c>
      <c r="C66" s="81" t="s">
        <v>699</v>
      </c>
    </row>
    <row r="67" spans="1:4" x14ac:dyDescent="0.35">
      <c r="A67" s="83">
        <v>24.8</v>
      </c>
      <c r="C67" s="89" t="s">
        <v>700</v>
      </c>
    </row>
    <row r="68" spans="1:4" x14ac:dyDescent="0.35">
      <c r="A68" s="83">
        <v>36.1</v>
      </c>
      <c r="C68" s="89" t="s">
        <v>701</v>
      </c>
    </row>
    <row r="69" spans="1:4" x14ac:dyDescent="0.35">
      <c r="A69" s="83">
        <v>22.7</v>
      </c>
    </row>
    <row r="70" spans="1:4" x14ac:dyDescent="0.35">
      <c r="A70" s="83">
        <v>44.1</v>
      </c>
    </row>
    <row r="71" spans="1:4" x14ac:dyDescent="0.35">
      <c r="A71" s="83">
        <v>41.5</v>
      </c>
    </row>
    <row r="72" spans="1:4" x14ac:dyDescent="0.35">
      <c r="A72" s="83">
        <v>56.1</v>
      </c>
    </row>
    <row r="73" spans="1:4" x14ac:dyDescent="0.35">
      <c r="A73" s="83">
        <v>14.5</v>
      </c>
    </row>
    <row r="74" spans="1:4" x14ac:dyDescent="0.35">
      <c r="A74" s="83">
        <v>40.799999999999997</v>
      </c>
    </row>
    <row r="75" spans="1:4" x14ac:dyDescent="0.35">
      <c r="A75" s="83">
        <v>34.299999999999997</v>
      </c>
    </row>
    <row r="76" spans="1:4" x14ac:dyDescent="0.35">
      <c r="A76" s="83">
        <v>24.6</v>
      </c>
    </row>
    <row r="77" spans="1:4" x14ac:dyDescent="0.35">
      <c r="A77" s="83">
        <v>28.4</v>
      </c>
    </row>
    <row r="78" spans="1:4" x14ac:dyDescent="0.35">
      <c r="A78" s="83">
        <v>34.1</v>
      </c>
    </row>
    <row r="79" spans="1:4" x14ac:dyDescent="0.35">
      <c r="A79" s="83">
        <v>20.8</v>
      </c>
    </row>
    <row r="80" spans="1:4" x14ac:dyDescent="0.35">
      <c r="A80" s="83">
        <v>20.2</v>
      </c>
    </row>
    <row r="81" spans="1:1" x14ac:dyDescent="0.35">
      <c r="A81" s="83">
        <v>38.1</v>
      </c>
    </row>
    <row r="82" spans="1:1" x14ac:dyDescent="0.35">
      <c r="A82" s="83">
        <v>46.8</v>
      </c>
    </row>
    <row r="83" spans="1:1" x14ac:dyDescent="0.35">
      <c r="A83" s="83">
        <v>46</v>
      </c>
    </row>
    <row r="84" spans="1:1" x14ac:dyDescent="0.35">
      <c r="A84" s="83">
        <v>26.9</v>
      </c>
    </row>
    <row r="85" spans="1:1" x14ac:dyDescent="0.35">
      <c r="A85" s="83">
        <v>51.9</v>
      </c>
    </row>
    <row r="86" spans="1:1" x14ac:dyDescent="0.35">
      <c r="A86" s="83">
        <v>53.2</v>
      </c>
    </row>
    <row r="87" spans="1:1" x14ac:dyDescent="0.35">
      <c r="A87" s="83">
        <v>24.1</v>
      </c>
    </row>
    <row r="88" spans="1:1" x14ac:dyDescent="0.35">
      <c r="A88" s="83">
        <v>46.2</v>
      </c>
    </row>
    <row r="89" spans="1:1" x14ac:dyDescent="0.35">
      <c r="A89" s="83">
        <v>27.3</v>
      </c>
    </row>
    <row r="90" spans="1:1" x14ac:dyDescent="0.35">
      <c r="A90" s="83">
        <v>26.7</v>
      </c>
    </row>
    <row r="91" spans="1:1" x14ac:dyDescent="0.35">
      <c r="A91" s="83">
        <v>20.100000000000001</v>
      </c>
    </row>
    <row r="92" spans="1:1" x14ac:dyDescent="0.35">
      <c r="A92" s="83">
        <v>20.5</v>
      </c>
    </row>
    <row r="93" spans="1:1" x14ac:dyDescent="0.35">
      <c r="A93" s="83">
        <v>11.4</v>
      </c>
    </row>
    <row r="94" spans="1:1" x14ac:dyDescent="0.35">
      <c r="A94" s="83">
        <v>48.4</v>
      </c>
    </row>
    <row r="95" spans="1:1" x14ac:dyDescent="0.35">
      <c r="A95" s="83">
        <v>56.8</v>
      </c>
    </row>
    <row r="96" spans="1:1" x14ac:dyDescent="0.35">
      <c r="A96" s="83">
        <v>45.5</v>
      </c>
    </row>
    <row r="97" spans="1:1" x14ac:dyDescent="0.35">
      <c r="A97" s="83">
        <v>25.8</v>
      </c>
    </row>
    <row r="98" spans="1:1" x14ac:dyDescent="0.35">
      <c r="A98" s="83">
        <v>55.1</v>
      </c>
    </row>
    <row r="99" spans="1:1" x14ac:dyDescent="0.35">
      <c r="A99" s="83">
        <v>54</v>
      </c>
    </row>
    <row r="100" spans="1:1" x14ac:dyDescent="0.35">
      <c r="A100" s="83">
        <v>12.5</v>
      </c>
    </row>
    <row r="101" spans="1:1" x14ac:dyDescent="0.35">
      <c r="A101" s="83">
        <v>32.9</v>
      </c>
    </row>
    <row r="102" spans="1:1" x14ac:dyDescent="0.35">
      <c r="A102" s="83">
        <v>53.2</v>
      </c>
    </row>
    <row r="103" spans="1:1" x14ac:dyDescent="0.35">
      <c r="A103" s="83">
        <v>35.5</v>
      </c>
    </row>
    <row r="104" spans="1:1" x14ac:dyDescent="0.35">
      <c r="A104" s="83">
        <v>54.7</v>
      </c>
    </row>
    <row r="105" spans="1:1" x14ac:dyDescent="0.35">
      <c r="A105" s="83">
        <v>16.2</v>
      </c>
    </row>
    <row r="106" spans="1:1" x14ac:dyDescent="0.35">
      <c r="A106" s="83">
        <v>48.9</v>
      </c>
    </row>
    <row r="107" spans="1:1" x14ac:dyDescent="0.35">
      <c r="A107" s="83">
        <v>23.3</v>
      </c>
    </row>
    <row r="108" spans="1:1" x14ac:dyDescent="0.35">
      <c r="A108" s="83">
        <v>20.399999999999999</v>
      </c>
    </row>
    <row r="109" spans="1:1" x14ac:dyDescent="0.35">
      <c r="A109" s="83">
        <v>41.2</v>
      </c>
    </row>
    <row r="110" spans="1:1" x14ac:dyDescent="0.35">
      <c r="A110" s="83">
        <v>38</v>
      </c>
    </row>
    <row r="111" spans="1:1" x14ac:dyDescent="0.35">
      <c r="A111" s="83">
        <v>39.1</v>
      </c>
    </row>
    <row r="112" spans="1:1" x14ac:dyDescent="0.35">
      <c r="A112" s="83">
        <v>44.3</v>
      </c>
    </row>
    <row r="113" spans="1:1" x14ac:dyDescent="0.35">
      <c r="A113" s="83">
        <v>29.9</v>
      </c>
    </row>
    <row r="114" spans="1:1" x14ac:dyDescent="0.35">
      <c r="A114" s="83">
        <v>14.3</v>
      </c>
    </row>
    <row r="115" spans="1:1" x14ac:dyDescent="0.35">
      <c r="A115" s="83">
        <v>11.8</v>
      </c>
    </row>
    <row r="116" spans="1:1" x14ac:dyDescent="0.35">
      <c r="A116" s="83">
        <v>34.4</v>
      </c>
    </row>
    <row r="117" spans="1:1" x14ac:dyDescent="0.35">
      <c r="A117" s="83">
        <v>54.1</v>
      </c>
    </row>
    <row r="118" spans="1:1" x14ac:dyDescent="0.35">
      <c r="A118" s="83">
        <v>15.3</v>
      </c>
    </row>
    <row r="119" spans="1:1" x14ac:dyDescent="0.35">
      <c r="A119" s="83">
        <v>47.3</v>
      </c>
    </row>
    <row r="120" spans="1:1" x14ac:dyDescent="0.35">
      <c r="A120" s="83">
        <v>53.7</v>
      </c>
    </row>
    <row r="121" spans="1:1" x14ac:dyDescent="0.35">
      <c r="A121" s="83">
        <v>35.9</v>
      </c>
    </row>
    <row r="122" spans="1:1" x14ac:dyDescent="0.35">
      <c r="A122" s="83">
        <v>32.5</v>
      </c>
    </row>
    <row r="123" spans="1:1" x14ac:dyDescent="0.35">
      <c r="A123" s="83">
        <v>42.2</v>
      </c>
    </row>
    <row r="124" spans="1:1" x14ac:dyDescent="0.35">
      <c r="A124" s="83">
        <v>46.7</v>
      </c>
    </row>
    <row r="125" spans="1:1" x14ac:dyDescent="0.35">
      <c r="A125" s="83">
        <v>17.3</v>
      </c>
    </row>
    <row r="126" spans="1:1" x14ac:dyDescent="0.35">
      <c r="A126" s="83">
        <v>31.9</v>
      </c>
    </row>
    <row r="127" spans="1:1" x14ac:dyDescent="0.35">
      <c r="A127" s="83">
        <v>47.5</v>
      </c>
    </row>
    <row r="128" spans="1:1" x14ac:dyDescent="0.35">
      <c r="A128" s="83">
        <v>31.8</v>
      </c>
    </row>
    <row r="129" spans="1:1" x14ac:dyDescent="0.35">
      <c r="A129" s="83">
        <v>26.7</v>
      </c>
    </row>
    <row r="130" spans="1:1" x14ac:dyDescent="0.35">
      <c r="A130" s="83">
        <v>14.8</v>
      </c>
    </row>
    <row r="131" spans="1:1" x14ac:dyDescent="0.35">
      <c r="A131" s="83">
        <v>16.399999999999999</v>
      </c>
    </row>
    <row r="132" spans="1:1" x14ac:dyDescent="0.35">
      <c r="A132" s="83">
        <v>14.2</v>
      </c>
    </row>
    <row r="133" spans="1:1" x14ac:dyDescent="0.35">
      <c r="A133" s="83">
        <v>43.5</v>
      </c>
    </row>
    <row r="134" spans="1:1" x14ac:dyDescent="0.35">
      <c r="A134" s="83">
        <v>38.299999999999997</v>
      </c>
    </row>
    <row r="135" spans="1:1" x14ac:dyDescent="0.35">
      <c r="A135" s="83">
        <v>36.700000000000003</v>
      </c>
    </row>
    <row r="136" spans="1:1" x14ac:dyDescent="0.35">
      <c r="A136" s="83">
        <v>23.3</v>
      </c>
    </row>
    <row r="137" spans="1:1" x14ac:dyDescent="0.35">
      <c r="A137" s="83">
        <v>48.8</v>
      </c>
    </row>
    <row r="138" spans="1:1" x14ac:dyDescent="0.35">
      <c r="A138" s="83">
        <v>45.1</v>
      </c>
    </row>
    <row r="139" spans="1:1" x14ac:dyDescent="0.35">
      <c r="A139" s="83">
        <v>23.9</v>
      </c>
    </row>
    <row r="140" spans="1:1" x14ac:dyDescent="0.35">
      <c r="A140" s="83">
        <v>38</v>
      </c>
    </row>
    <row r="141" spans="1:1" x14ac:dyDescent="0.35">
      <c r="A141" s="83">
        <v>11.6</v>
      </c>
    </row>
    <row r="142" spans="1:1" x14ac:dyDescent="0.35">
      <c r="A142" s="83">
        <v>15.1</v>
      </c>
    </row>
    <row r="143" spans="1:1" x14ac:dyDescent="0.35">
      <c r="A143" s="83">
        <v>16.3</v>
      </c>
    </row>
    <row r="144" spans="1:1" x14ac:dyDescent="0.35">
      <c r="A144" s="83">
        <v>34</v>
      </c>
    </row>
    <row r="145" spans="1:1" x14ac:dyDescent="0.35">
      <c r="A145" s="83">
        <v>52</v>
      </c>
    </row>
    <row r="146" spans="1:1" x14ac:dyDescent="0.35">
      <c r="A146" s="83">
        <v>56.4</v>
      </c>
    </row>
    <row r="147" spans="1:1" x14ac:dyDescent="0.35">
      <c r="A147" s="83">
        <v>25.5</v>
      </c>
    </row>
    <row r="148" spans="1:1" x14ac:dyDescent="0.35">
      <c r="A148" s="83">
        <v>41.1</v>
      </c>
    </row>
    <row r="149" spans="1:1" x14ac:dyDescent="0.35">
      <c r="A149" s="83">
        <v>30.7</v>
      </c>
    </row>
    <row r="150" spans="1:1" x14ac:dyDescent="0.35">
      <c r="A150" s="83">
        <v>57.3</v>
      </c>
    </row>
    <row r="151" spans="1:1" x14ac:dyDescent="0.35">
      <c r="A151" s="83">
        <v>54</v>
      </c>
    </row>
    <row r="152" spans="1:1" x14ac:dyDescent="0.35">
      <c r="A152" s="83">
        <v>38.1</v>
      </c>
    </row>
    <row r="153" spans="1:1" x14ac:dyDescent="0.35">
      <c r="A153" s="83">
        <v>23.5</v>
      </c>
    </row>
    <row r="154" spans="1:1" x14ac:dyDescent="0.35">
      <c r="A154" s="83">
        <v>21.5</v>
      </c>
    </row>
    <row r="155" spans="1:1" x14ac:dyDescent="0.35">
      <c r="A155" s="83">
        <v>26</v>
      </c>
    </row>
    <row r="156" spans="1:1" x14ac:dyDescent="0.35">
      <c r="A156" s="83">
        <v>47.4</v>
      </c>
    </row>
    <row r="157" spans="1:1" x14ac:dyDescent="0.35">
      <c r="A157" s="83">
        <v>44.8</v>
      </c>
    </row>
    <row r="158" spans="1:1" x14ac:dyDescent="0.35">
      <c r="A158" s="83">
        <v>20.7</v>
      </c>
    </row>
    <row r="159" spans="1:1" x14ac:dyDescent="0.35">
      <c r="A159" s="83">
        <v>35.5</v>
      </c>
    </row>
    <row r="160" spans="1:1" x14ac:dyDescent="0.35">
      <c r="A160" s="83">
        <v>35.799999999999997</v>
      </c>
    </row>
    <row r="161" spans="1:1" x14ac:dyDescent="0.35">
      <c r="A161" s="83">
        <v>52.5</v>
      </c>
    </row>
    <row r="162" spans="1:1" x14ac:dyDescent="0.35">
      <c r="A162" s="83">
        <v>28.1</v>
      </c>
    </row>
    <row r="163" spans="1:1" x14ac:dyDescent="0.35">
      <c r="A163" s="83">
        <v>11.2</v>
      </c>
    </row>
    <row r="164" spans="1:1" x14ac:dyDescent="0.35">
      <c r="A164" s="83">
        <v>49.9</v>
      </c>
    </row>
    <row r="165" spans="1:1" x14ac:dyDescent="0.35">
      <c r="A165" s="83">
        <v>35.799999999999997</v>
      </c>
    </row>
    <row r="166" spans="1:1" x14ac:dyDescent="0.35">
      <c r="A166" s="83">
        <v>32</v>
      </c>
    </row>
    <row r="167" spans="1:1" x14ac:dyDescent="0.35">
      <c r="A167" s="83">
        <v>48.3</v>
      </c>
    </row>
    <row r="168" spans="1:1" x14ac:dyDescent="0.35">
      <c r="A168" s="83">
        <v>21.4</v>
      </c>
    </row>
    <row r="169" spans="1:1" x14ac:dyDescent="0.35">
      <c r="A169" s="83">
        <v>14.7</v>
      </c>
    </row>
    <row r="170" spans="1:1" x14ac:dyDescent="0.35">
      <c r="A170" s="83">
        <v>38.9</v>
      </c>
    </row>
    <row r="171" spans="1:1" x14ac:dyDescent="0.35">
      <c r="A171" s="83">
        <v>54.7</v>
      </c>
    </row>
    <row r="172" spans="1:1" x14ac:dyDescent="0.35">
      <c r="A172" s="83">
        <v>49.2</v>
      </c>
    </row>
    <row r="173" spans="1:1" x14ac:dyDescent="0.35">
      <c r="A173" s="83">
        <v>33.1</v>
      </c>
    </row>
    <row r="174" spans="1:1" x14ac:dyDescent="0.35">
      <c r="A174" s="83">
        <v>53.1</v>
      </c>
    </row>
    <row r="175" spans="1:1" x14ac:dyDescent="0.35">
      <c r="A175" s="83">
        <v>48.5</v>
      </c>
    </row>
    <row r="176" spans="1:1" x14ac:dyDescent="0.35">
      <c r="A176" s="83">
        <v>16.2</v>
      </c>
    </row>
    <row r="177" spans="1:1" x14ac:dyDescent="0.35">
      <c r="A177" s="83">
        <v>44.4</v>
      </c>
    </row>
    <row r="178" spans="1:1" x14ac:dyDescent="0.35">
      <c r="A178" s="83">
        <v>37.200000000000003</v>
      </c>
    </row>
    <row r="179" spans="1:1" x14ac:dyDescent="0.35">
      <c r="A179" s="83">
        <v>36.5</v>
      </c>
    </row>
    <row r="180" spans="1:1" x14ac:dyDescent="0.35">
      <c r="A180" s="83">
        <v>41.5</v>
      </c>
    </row>
    <row r="181" spans="1:1" x14ac:dyDescent="0.35">
      <c r="A181" s="83">
        <v>35.1</v>
      </c>
    </row>
    <row r="182" spans="1:1" x14ac:dyDescent="0.35">
      <c r="A182" s="83">
        <v>53.6</v>
      </c>
    </row>
    <row r="183" spans="1:1" x14ac:dyDescent="0.35">
      <c r="A183" s="83">
        <v>28.3</v>
      </c>
    </row>
    <row r="184" spans="1:1" x14ac:dyDescent="0.35">
      <c r="A184" s="83">
        <v>12.4</v>
      </c>
    </row>
    <row r="185" spans="1:1" x14ac:dyDescent="0.35">
      <c r="A185" s="83">
        <v>29.6</v>
      </c>
    </row>
    <row r="186" spans="1:1" x14ac:dyDescent="0.35">
      <c r="A186" s="83">
        <v>54.1</v>
      </c>
    </row>
    <row r="187" spans="1:1" x14ac:dyDescent="0.35">
      <c r="A187" s="83">
        <v>30.4</v>
      </c>
    </row>
    <row r="188" spans="1:1" x14ac:dyDescent="0.35">
      <c r="A188" s="83">
        <v>22.2</v>
      </c>
    </row>
    <row r="189" spans="1:1" x14ac:dyDescent="0.35">
      <c r="A189" s="83">
        <v>51.1</v>
      </c>
    </row>
    <row r="190" spans="1:1" x14ac:dyDescent="0.35">
      <c r="A190" s="83">
        <v>40.299999999999997</v>
      </c>
    </row>
    <row r="191" spans="1:1" x14ac:dyDescent="0.35">
      <c r="A191" s="83">
        <v>55.7</v>
      </c>
    </row>
    <row r="192" spans="1:1" x14ac:dyDescent="0.35">
      <c r="A192" s="83">
        <v>15.2</v>
      </c>
    </row>
    <row r="193" spans="1:1" x14ac:dyDescent="0.35">
      <c r="A193" s="83">
        <v>36</v>
      </c>
    </row>
    <row r="194" spans="1:1" x14ac:dyDescent="0.35">
      <c r="A194" s="83">
        <v>31.3</v>
      </c>
    </row>
    <row r="195" spans="1:1" x14ac:dyDescent="0.35">
      <c r="A195" s="83">
        <v>36.1</v>
      </c>
    </row>
    <row r="196" spans="1:1" x14ac:dyDescent="0.35">
      <c r="A196" s="83">
        <v>29.4</v>
      </c>
    </row>
    <row r="197" spans="1:1" x14ac:dyDescent="0.35">
      <c r="A197" s="83">
        <v>49.6</v>
      </c>
    </row>
    <row r="198" spans="1:1" x14ac:dyDescent="0.35">
      <c r="A198" s="83">
        <v>22.9</v>
      </c>
    </row>
    <row r="199" spans="1:1" x14ac:dyDescent="0.35">
      <c r="A199" s="83">
        <v>55</v>
      </c>
    </row>
    <row r="200" spans="1:1" x14ac:dyDescent="0.35">
      <c r="A200" s="83">
        <v>46.8</v>
      </c>
    </row>
    <row r="201" spans="1:1" x14ac:dyDescent="0.35">
      <c r="A201" s="83">
        <v>57.7</v>
      </c>
    </row>
    <row r="202" spans="1:1" x14ac:dyDescent="0.35">
      <c r="A202" s="83">
        <v>19.399999999999999</v>
      </c>
    </row>
    <row r="203" spans="1:1" x14ac:dyDescent="0.35">
      <c r="A203" s="83">
        <v>21.1</v>
      </c>
    </row>
    <row r="204" spans="1:1" x14ac:dyDescent="0.35">
      <c r="A204" s="83">
        <v>17.8</v>
      </c>
    </row>
    <row r="205" spans="1:1" x14ac:dyDescent="0.35">
      <c r="A205" s="83">
        <v>13.4</v>
      </c>
    </row>
    <row r="206" spans="1:1" x14ac:dyDescent="0.35">
      <c r="A206" s="83">
        <v>22.9</v>
      </c>
    </row>
    <row r="207" spans="1:1" x14ac:dyDescent="0.35">
      <c r="A207" s="83">
        <v>46.2</v>
      </c>
    </row>
    <row r="208" spans="1:1" x14ac:dyDescent="0.35">
      <c r="A208" s="83">
        <v>56.7</v>
      </c>
    </row>
    <row r="209" spans="1:1" x14ac:dyDescent="0.35">
      <c r="A209" s="83">
        <v>31.3</v>
      </c>
    </row>
    <row r="210" spans="1:1" x14ac:dyDescent="0.35">
      <c r="A210" s="83">
        <v>33.799999999999997</v>
      </c>
    </row>
    <row r="211" spans="1:1" x14ac:dyDescent="0.35">
      <c r="A211" s="83">
        <v>31.5</v>
      </c>
    </row>
    <row r="212" spans="1:1" x14ac:dyDescent="0.35">
      <c r="A212" s="83">
        <v>44.2</v>
      </c>
    </row>
    <row r="213" spans="1:1" x14ac:dyDescent="0.35">
      <c r="A213" s="83">
        <v>39.1</v>
      </c>
    </row>
    <row r="214" spans="1:1" x14ac:dyDescent="0.35">
      <c r="A214" s="83">
        <v>57.2</v>
      </c>
    </row>
    <row r="215" spans="1:1" x14ac:dyDescent="0.35">
      <c r="A215" s="83">
        <v>25.3</v>
      </c>
    </row>
    <row r="216" spans="1:1" x14ac:dyDescent="0.35">
      <c r="A216" s="83">
        <v>23.8</v>
      </c>
    </row>
    <row r="217" spans="1:1" x14ac:dyDescent="0.35">
      <c r="A217" s="83">
        <v>35.6</v>
      </c>
    </row>
    <row r="218" spans="1:1" x14ac:dyDescent="0.35">
      <c r="A218" s="83">
        <v>37.5</v>
      </c>
    </row>
    <row r="219" spans="1:1" x14ac:dyDescent="0.35">
      <c r="A219" s="83">
        <v>49.4</v>
      </c>
    </row>
    <row r="220" spans="1:1" x14ac:dyDescent="0.35">
      <c r="A220" s="83">
        <v>15.9</v>
      </c>
    </row>
    <row r="221" spans="1:1" x14ac:dyDescent="0.35">
      <c r="A221" s="83">
        <v>14.8</v>
      </c>
    </row>
    <row r="222" spans="1:1" x14ac:dyDescent="0.35">
      <c r="A222" s="83">
        <v>48.6</v>
      </c>
    </row>
    <row r="223" spans="1:1" x14ac:dyDescent="0.35">
      <c r="A223" s="83">
        <v>42.7</v>
      </c>
    </row>
    <row r="224" spans="1:1" x14ac:dyDescent="0.35">
      <c r="A224" s="83">
        <v>44.7</v>
      </c>
    </row>
    <row r="225" spans="1:1" x14ac:dyDescent="0.35">
      <c r="A225" s="83">
        <v>26</v>
      </c>
    </row>
    <row r="226" spans="1:1" x14ac:dyDescent="0.35">
      <c r="A226" s="83">
        <v>16.399999999999999</v>
      </c>
    </row>
    <row r="227" spans="1:1" x14ac:dyDescent="0.35">
      <c r="A227" s="83">
        <v>29.8</v>
      </c>
    </row>
    <row r="228" spans="1:1" x14ac:dyDescent="0.35">
      <c r="A228" s="83">
        <v>19.399999999999999</v>
      </c>
    </row>
    <row r="229" spans="1:1" x14ac:dyDescent="0.35">
      <c r="A229" s="83">
        <v>40.5</v>
      </c>
    </row>
    <row r="230" spans="1:1" x14ac:dyDescent="0.35">
      <c r="A230" s="83">
        <v>47.2</v>
      </c>
    </row>
    <row r="231" spans="1:1" x14ac:dyDescent="0.35">
      <c r="A231" s="83">
        <v>48</v>
      </c>
    </row>
    <row r="232" spans="1:1" x14ac:dyDescent="0.35">
      <c r="A232" s="83">
        <v>30.9</v>
      </c>
    </row>
    <row r="233" spans="1:1" x14ac:dyDescent="0.35">
      <c r="A233" s="83">
        <v>15.8</v>
      </c>
    </row>
    <row r="234" spans="1:1" x14ac:dyDescent="0.35">
      <c r="A234" s="83">
        <v>32.5</v>
      </c>
    </row>
    <row r="235" spans="1:1" x14ac:dyDescent="0.35">
      <c r="A235" s="83">
        <v>50.6</v>
      </c>
    </row>
    <row r="236" spans="1:1" x14ac:dyDescent="0.35">
      <c r="A236" s="83">
        <v>55</v>
      </c>
    </row>
    <row r="237" spans="1:1" x14ac:dyDescent="0.35">
      <c r="A237" s="83">
        <v>37.6</v>
      </c>
    </row>
    <row r="238" spans="1:1" x14ac:dyDescent="0.35">
      <c r="A238" s="83">
        <v>56</v>
      </c>
    </row>
    <row r="239" spans="1:1" x14ac:dyDescent="0.35">
      <c r="A239" s="83">
        <v>15.7</v>
      </c>
    </row>
    <row r="240" spans="1:1" x14ac:dyDescent="0.35">
      <c r="A240" s="83">
        <v>55.1</v>
      </c>
    </row>
    <row r="241" spans="1:1" x14ac:dyDescent="0.35">
      <c r="A241" s="83">
        <v>10.9</v>
      </c>
    </row>
    <row r="242" spans="1:1" x14ac:dyDescent="0.35">
      <c r="A242" s="83">
        <v>29.4</v>
      </c>
    </row>
    <row r="243" spans="1:1" x14ac:dyDescent="0.35">
      <c r="A243" s="83">
        <v>17.8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265-EBE4-4EE6-9FD2-75CDFF569F18}">
  <sheetPr>
    <tabColor rgb="FF0000FF"/>
  </sheetPr>
  <dimension ref="A1:C27"/>
  <sheetViews>
    <sheetView topLeftCell="A6" zoomScaleNormal="100" workbookViewId="0"/>
  </sheetViews>
  <sheetFormatPr defaultRowHeight="14.5" x14ac:dyDescent="0.35"/>
  <cols>
    <col min="1" max="2" width="25" customWidth="1"/>
    <col min="4" max="5" width="25" customWidth="1"/>
    <col min="7" max="8" width="25" customWidth="1"/>
  </cols>
  <sheetData>
    <row r="1" spans="1:3" x14ac:dyDescent="0.35">
      <c r="A1" t="s">
        <v>511</v>
      </c>
    </row>
    <row r="2" spans="1:3" x14ac:dyDescent="0.35">
      <c r="A2" t="s">
        <v>512</v>
      </c>
    </row>
    <row r="3" spans="1:3" x14ac:dyDescent="0.35">
      <c r="A3" t="s">
        <v>513</v>
      </c>
    </row>
    <row r="4" spans="1:3" x14ac:dyDescent="0.35">
      <c r="A4" t="s">
        <v>514</v>
      </c>
    </row>
    <row r="5" spans="1:3" x14ac:dyDescent="0.35">
      <c r="A5" t="s">
        <v>515</v>
      </c>
    </row>
    <row r="6" spans="1:3" x14ac:dyDescent="0.35">
      <c r="A6" t="s">
        <v>516</v>
      </c>
    </row>
    <row r="10" spans="1:3" x14ac:dyDescent="0.35">
      <c r="A10" s="43" t="s">
        <v>517</v>
      </c>
      <c r="B10" s="44"/>
    </row>
    <row r="12" spans="1:3" x14ac:dyDescent="0.35">
      <c r="A12" s="12" t="s">
        <v>518</v>
      </c>
      <c r="B12" s="12" t="s">
        <v>479</v>
      </c>
      <c r="C12" s="11"/>
    </row>
    <row r="13" spans="1:3" x14ac:dyDescent="0.35">
      <c r="A13" s="2">
        <v>8</v>
      </c>
      <c r="B13" s="2">
        <v>85</v>
      </c>
    </row>
    <row r="14" spans="1:3" x14ac:dyDescent="0.35">
      <c r="A14" s="2">
        <v>24</v>
      </c>
      <c r="B14" s="2">
        <v>99</v>
      </c>
    </row>
    <row r="15" spans="1:3" x14ac:dyDescent="0.35">
      <c r="A15" s="2">
        <v>4</v>
      </c>
      <c r="B15" s="2">
        <v>62</v>
      </c>
    </row>
    <row r="16" spans="1:3" x14ac:dyDescent="0.35">
      <c r="A16" s="2">
        <v>21</v>
      </c>
      <c r="B16" s="2">
        <v>92</v>
      </c>
    </row>
    <row r="17" spans="1:2" x14ac:dyDescent="0.35">
      <c r="A17" s="2">
        <v>9</v>
      </c>
      <c r="B17" s="2">
        <v>100</v>
      </c>
    </row>
    <row r="18" spans="1:2" x14ac:dyDescent="0.35">
      <c r="A18" s="2">
        <v>16</v>
      </c>
      <c r="B18" s="2">
        <v>88</v>
      </c>
    </row>
    <row r="19" spans="1:2" x14ac:dyDescent="0.35">
      <c r="A19" s="2">
        <v>9</v>
      </c>
      <c r="B19" s="2">
        <v>75</v>
      </c>
    </row>
    <row r="20" spans="1:2" x14ac:dyDescent="0.35">
      <c r="A20" s="2">
        <v>16</v>
      </c>
      <c r="B20" s="2">
        <v>88</v>
      </c>
    </row>
    <row r="21" spans="1:2" x14ac:dyDescent="0.35">
      <c r="A21" s="2">
        <v>1</v>
      </c>
      <c r="B21" s="2">
        <v>25</v>
      </c>
    </row>
    <row r="22" spans="1:2" x14ac:dyDescent="0.35">
      <c r="A22" s="2">
        <v>8</v>
      </c>
      <c r="B22" s="2">
        <v>78</v>
      </c>
    </row>
    <row r="23" spans="1:2" x14ac:dyDescent="0.35">
      <c r="A23" s="2">
        <v>10</v>
      </c>
      <c r="B23" s="2">
        <v>82</v>
      </c>
    </row>
    <row r="24" spans="1:2" x14ac:dyDescent="0.35">
      <c r="A24" s="2">
        <v>15</v>
      </c>
      <c r="B24" s="2">
        <v>92</v>
      </c>
    </row>
    <row r="25" spans="1:2" x14ac:dyDescent="0.35">
      <c r="A25" s="2">
        <v>8</v>
      </c>
      <c r="B25" s="2">
        <v>55</v>
      </c>
    </row>
    <row r="26" spans="1:2" x14ac:dyDescent="0.35">
      <c r="A26" s="2">
        <v>10</v>
      </c>
      <c r="B26" s="2">
        <v>84</v>
      </c>
    </row>
    <row r="27" spans="1:2" x14ac:dyDescent="0.35">
      <c r="A27" s="2">
        <v>9</v>
      </c>
      <c r="B27" s="2">
        <v>91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9FA5-0BB2-4ED2-80F5-6CBF723993A4}">
  <sheetPr>
    <tabColor rgb="FF0000FF"/>
  </sheetPr>
  <dimension ref="A1:C27"/>
  <sheetViews>
    <sheetView zoomScaleNormal="100" workbookViewId="0"/>
  </sheetViews>
  <sheetFormatPr defaultRowHeight="14.5" x14ac:dyDescent="0.35"/>
  <cols>
    <col min="1" max="2" width="25" customWidth="1"/>
    <col min="4" max="5" width="25" customWidth="1"/>
  </cols>
  <sheetData>
    <row r="1" spans="1:3" x14ac:dyDescent="0.35">
      <c r="A1" t="s">
        <v>511</v>
      </c>
    </row>
    <row r="2" spans="1:3" x14ac:dyDescent="0.35">
      <c r="A2" t="s">
        <v>512</v>
      </c>
    </row>
    <row r="3" spans="1:3" x14ac:dyDescent="0.35">
      <c r="A3" t="s">
        <v>513</v>
      </c>
    </row>
    <row r="4" spans="1:3" x14ac:dyDescent="0.35">
      <c r="A4" t="s">
        <v>514</v>
      </c>
    </row>
    <row r="5" spans="1:3" x14ac:dyDescent="0.35">
      <c r="A5" t="s">
        <v>515</v>
      </c>
    </row>
    <row r="6" spans="1:3" x14ac:dyDescent="0.35">
      <c r="A6" t="s">
        <v>516</v>
      </c>
    </row>
    <row r="10" spans="1:3" ht="29" x14ac:dyDescent="0.35">
      <c r="A10" s="43" t="s">
        <v>519</v>
      </c>
      <c r="B10" s="44"/>
    </row>
    <row r="12" spans="1:3" x14ac:dyDescent="0.35">
      <c r="A12" s="12" t="s">
        <v>520</v>
      </c>
      <c r="B12" s="12" t="s">
        <v>521</v>
      </c>
      <c r="C12" s="11"/>
    </row>
    <row r="13" spans="1:3" x14ac:dyDescent="0.35">
      <c r="A13" s="2">
        <v>2</v>
      </c>
      <c r="B13" s="2">
        <v>2.9</v>
      </c>
    </row>
    <row r="14" spans="1:3" x14ac:dyDescent="0.35">
      <c r="A14" s="2">
        <v>3</v>
      </c>
      <c r="B14" s="2">
        <v>4</v>
      </c>
    </row>
    <row r="15" spans="1:3" x14ac:dyDescent="0.35">
      <c r="A15" s="2">
        <v>8</v>
      </c>
      <c r="B15" s="2">
        <v>2</v>
      </c>
    </row>
    <row r="16" spans="1:3" x14ac:dyDescent="0.35">
      <c r="A16" s="2">
        <v>2</v>
      </c>
      <c r="B16" s="2">
        <v>2.5</v>
      </c>
    </row>
    <row r="17" spans="1:2" x14ac:dyDescent="0.35">
      <c r="A17" s="2">
        <v>0</v>
      </c>
      <c r="B17" s="2">
        <v>3.8</v>
      </c>
    </row>
    <row r="18" spans="1:2" x14ac:dyDescent="0.35">
      <c r="A18" s="2">
        <v>1</v>
      </c>
      <c r="B18" s="2">
        <v>3.3</v>
      </c>
    </row>
    <row r="19" spans="1:2" x14ac:dyDescent="0.35">
      <c r="A19" s="2">
        <v>3</v>
      </c>
      <c r="B19" s="2">
        <v>1.8</v>
      </c>
    </row>
    <row r="20" spans="1:2" x14ac:dyDescent="0.35">
      <c r="A20" s="2">
        <v>3</v>
      </c>
      <c r="B20" s="2">
        <v>1.2</v>
      </c>
    </row>
    <row r="21" spans="1:2" x14ac:dyDescent="0.35">
      <c r="A21" s="2">
        <v>2</v>
      </c>
      <c r="B21" s="2">
        <v>2.4</v>
      </c>
    </row>
    <row r="22" spans="1:2" x14ac:dyDescent="0.35">
      <c r="A22" s="2">
        <v>1</v>
      </c>
      <c r="B22" s="2">
        <v>2.8</v>
      </c>
    </row>
    <row r="23" spans="1:2" x14ac:dyDescent="0.35">
      <c r="A23" s="2">
        <v>10</v>
      </c>
      <c r="B23" s="2">
        <v>0</v>
      </c>
    </row>
    <row r="24" spans="1:2" x14ac:dyDescent="0.35">
      <c r="A24" s="2">
        <v>0</v>
      </c>
      <c r="B24" s="2">
        <v>3.4</v>
      </c>
    </row>
    <row r="25" spans="1:2" x14ac:dyDescent="0.35">
      <c r="A25" s="2">
        <v>2</v>
      </c>
      <c r="B25" s="2">
        <v>4</v>
      </c>
    </row>
    <row r="26" spans="1:2" x14ac:dyDescent="0.35">
      <c r="A26" s="2">
        <v>0</v>
      </c>
      <c r="B26" s="2">
        <v>3.6</v>
      </c>
    </row>
    <row r="27" spans="1:2" x14ac:dyDescent="0.35">
      <c r="A27" s="2">
        <v>2</v>
      </c>
      <c r="B27" s="2">
        <v>3.8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9486-CB87-47A8-A630-7F0349CE0E12}">
  <sheetPr>
    <tabColor rgb="FF0000FF"/>
  </sheetPr>
  <dimension ref="A1:K203"/>
  <sheetViews>
    <sheetView tabSelected="1" zoomScaleNormal="100" workbookViewId="0">
      <selection activeCell="C5" sqref="C5"/>
    </sheetView>
  </sheetViews>
  <sheetFormatPr defaultColWidth="9.1796875" defaultRowHeight="14.5" x14ac:dyDescent="0.35"/>
  <cols>
    <col min="1" max="1" width="9.1796875" style="33"/>
    <col min="2" max="2" width="11.81640625" style="33" bestFit="1" customWidth="1"/>
    <col min="3" max="3" width="10.81640625" style="33" bestFit="1" customWidth="1"/>
    <col min="4" max="4" width="16.7265625" style="33" bestFit="1" customWidth="1"/>
    <col min="5" max="5" width="15.26953125" style="33" bestFit="1" customWidth="1"/>
    <col min="6" max="6" width="11.7265625" style="33" bestFit="1" customWidth="1"/>
    <col min="7" max="7" width="9.1796875" style="33"/>
    <col min="8" max="8" width="11.81640625" style="33" customWidth="1"/>
    <col min="9" max="9" width="13.54296875" style="33" customWidth="1"/>
    <col min="10" max="10" width="9.81640625" style="33" customWidth="1"/>
    <col min="11" max="11" width="14" style="33" customWidth="1"/>
    <col min="12" max="16384" width="9.1796875" style="33"/>
  </cols>
  <sheetData>
    <row r="1" spans="1:11" ht="62" x14ac:dyDescent="0.7">
      <c r="A1" s="31" t="s">
        <v>497</v>
      </c>
      <c r="B1" s="32"/>
      <c r="C1" s="32"/>
      <c r="D1" s="32"/>
      <c r="E1" s="32"/>
      <c r="F1" s="32"/>
      <c r="G1" s="32"/>
      <c r="H1" s="32"/>
      <c r="I1" s="32"/>
      <c r="J1" s="32"/>
      <c r="K1" s="31"/>
    </row>
    <row r="3" spans="1:11" ht="46.5" x14ac:dyDescent="0.35">
      <c r="A3" s="30" t="s">
        <v>10</v>
      </c>
      <c r="B3" s="30" t="s">
        <v>1</v>
      </c>
      <c r="C3" s="30" t="s">
        <v>480</v>
      </c>
      <c r="D3" s="30" t="s">
        <v>481</v>
      </c>
      <c r="E3" s="30" t="s">
        <v>482</v>
      </c>
      <c r="F3" s="30" t="s">
        <v>3</v>
      </c>
      <c r="G3" s="30" t="s">
        <v>483</v>
      </c>
      <c r="H3" s="30" t="s">
        <v>484</v>
      </c>
      <c r="I3" s="30" t="s">
        <v>477</v>
      </c>
      <c r="J3" s="30" t="s">
        <v>485</v>
      </c>
      <c r="K3" s="30" t="s">
        <v>486</v>
      </c>
    </row>
    <row r="4" spans="1:11" x14ac:dyDescent="0.35">
      <c r="A4" s="29">
        <v>1</v>
      </c>
      <c r="B4" s="34">
        <v>42146</v>
      </c>
      <c r="C4" s="29" t="s">
        <v>480</v>
      </c>
      <c r="D4" s="29" t="s">
        <v>487</v>
      </c>
      <c r="E4" s="29" t="s">
        <v>488</v>
      </c>
      <c r="F4" s="35">
        <v>22.95</v>
      </c>
      <c r="G4" s="29">
        <v>2</v>
      </c>
      <c r="H4" s="35">
        <v>45.9</v>
      </c>
      <c r="I4" s="29" t="s">
        <v>2</v>
      </c>
      <c r="J4" s="29">
        <v>21</v>
      </c>
      <c r="K4" s="29">
        <v>20</v>
      </c>
    </row>
    <row r="5" spans="1:11" x14ac:dyDescent="0.35">
      <c r="A5" s="29">
        <v>2</v>
      </c>
      <c r="B5" s="34">
        <v>42184</v>
      </c>
      <c r="C5" s="29" t="s">
        <v>480</v>
      </c>
      <c r="D5" s="29" t="s">
        <v>487</v>
      </c>
      <c r="E5" s="29" t="s">
        <v>488</v>
      </c>
      <c r="F5" s="35">
        <v>19.95</v>
      </c>
      <c r="G5" s="29">
        <v>1</v>
      </c>
      <c r="H5" s="35">
        <v>19.95</v>
      </c>
      <c r="I5" s="29" t="s">
        <v>473</v>
      </c>
      <c r="J5" s="29">
        <v>57</v>
      </c>
      <c r="K5" s="29">
        <v>25</v>
      </c>
    </row>
    <row r="6" spans="1:11" x14ac:dyDescent="0.35">
      <c r="A6" s="29">
        <v>3</v>
      </c>
      <c r="B6" s="34">
        <v>42313</v>
      </c>
      <c r="C6" s="29" t="s">
        <v>489</v>
      </c>
      <c r="D6" s="29" t="s">
        <v>487</v>
      </c>
      <c r="E6" s="29" t="s">
        <v>490</v>
      </c>
      <c r="F6" s="35">
        <v>21.95</v>
      </c>
      <c r="G6" s="29">
        <v>1</v>
      </c>
      <c r="H6" s="35">
        <v>21.95</v>
      </c>
      <c r="I6" s="29" t="s">
        <v>472</v>
      </c>
      <c r="J6" s="29">
        <v>25</v>
      </c>
      <c r="K6" s="29">
        <v>22</v>
      </c>
    </row>
    <row r="7" spans="1:11" x14ac:dyDescent="0.35">
      <c r="A7" s="29">
        <v>4</v>
      </c>
      <c r="B7" s="34">
        <v>42247</v>
      </c>
      <c r="C7" s="29" t="s">
        <v>489</v>
      </c>
      <c r="D7" s="29" t="s">
        <v>491</v>
      </c>
      <c r="E7" s="29" t="s">
        <v>488</v>
      </c>
      <c r="F7" s="35">
        <v>19.95</v>
      </c>
      <c r="G7" s="29">
        <v>1</v>
      </c>
      <c r="H7" s="35">
        <v>19.95</v>
      </c>
      <c r="I7" s="29" t="s">
        <v>473</v>
      </c>
      <c r="J7" s="29">
        <v>38</v>
      </c>
      <c r="K7" s="29">
        <v>25</v>
      </c>
    </row>
    <row r="8" spans="1:11" x14ac:dyDescent="0.35">
      <c r="A8" s="29">
        <v>5</v>
      </c>
      <c r="B8" s="34">
        <v>42154</v>
      </c>
      <c r="C8" s="29" t="s">
        <v>480</v>
      </c>
      <c r="D8" s="29" t="s">
        <v>492</v>
      </c>
      <c r="E8" s="29" t="s">
        <v>488</v>
      </c>
      <c r="F8" s="35">
        <v>19.95</v>
      </c>
      <c r="G8" s="29">
        <v>4</v>
      </c>
      <c r="H8" s="35">
        <v>79.8</v>
      </c>
      <c r="I8" s="29" t="s">
        <v>473</v>
      </c>
      <c r="J8" s="29">
        <v>22</v>
      </c>
      <c r="K8" s="29">
        <v>25</v>
      </c>
    </row>
    <row r="9" spans="1:11" x14ac:dyDescent="0.35">
      <c r="A9" s="29">
        <v>6</v>
      </c>
      <c r="B9" s="34">
        <v>42282</v>
      </c>
      <c r="C9" s="29" t="s">
        <v>480</v>
      </c>
      <c r="D9" s="29" t="s">
        <v>493</v>
      </c>
      <c r="E9" s="29" t="s">
        <v>494</v>
      </c>
      <c r="F9" s="35">
        <v>19.95</v>
      </c>
      <c r="G9" s="29">
        <v>4</v>
      </c>
      <c r="H9" s="35">
        <v>79.8</v>
      </c>
      <c r="I9" s="29" t="s">
        <v>473</v>
      </c>
      <c r="J9" s="29">
        <v>29</v>
      </c>
      <c r="K9" s="29">
        <v>25</v>
      </c>
    </row>
    <row r="10" spans="1:11" x14ac:dyDescent="0.35">
      <c r="A10" s="29">
        <v>7</v>
      </c>
      <c r="B10" s="34">
        <v>42085</v>
      </c>
      <c r="C10" s="29" t="s">
        <v>480</v>
      </c>
      <c r="D10" s="29" t="s">
        <v>492</v>
      </c>
      <c r="E10" s="29" t="s">
        <v>488</v>
      </c>
      <c r="F10" s="35">
        <v>19.95</v>
      </c>
      <c r="G10" s="29">
        <v>3</v>
      </c>
      <c r="H10" s="35">
        <v>59.849999999999994</v>
      </c>
      <c r="I10" s="29" t="s">
        <v>473</v>
      </c>
      <c r="J10" s="29">
        <v>18</v>
      </c>
      <c r="K10" s="29">
        <v>25</v>
      </c>
    </row>
    <row r="11" spans="1:11" x14ac:dyDescent="0.35">
      <c r="A11" s="29">
        <v>8</v>
      </c>
      <c r="B11" s="34">
        <v>42169</v>
      </c>
      <c r="C11" s="29" t="s">
        <v>489</v>
      </c>
      <c r="D11" s="29" t="s">
        <v>495</v>
      </c>
      <c r="E11" s="29" t="s">
        <v>488</v>
      </c>
      <c r="F11" s="35">
        <v>19.95</v>
      </c>
      <c r="G11" s="29">
        <v>7</v>
      </c>
      <c r="H11" s="35">
        <v>139.65</v>
      </c>
      <c r="I11" s="29" t="s">
        <v>473</v>
      </c>
      <c r="J11" s="29">
        <v>64</v>
      </c>
      <c r="K11" s="29">
        <v>25</v>
      </c>
    </row>
    <row r="12" spans="1:11" x14ac:dyDescent="0.35">
      <c r="A12" s="29">
        <v>9</v>
      </c>
      <c r="B12" s="34">
        <v>42133</v>
      </c>
      <c r="C12" s="29" t="s">
        <v>489</v>
      </c>
      <c r="D12" s="29" t="s">
        <v>491</v>
      </c>
      <c r="E12" s="29" t="s">
        <v>488</v>
      </c>
      <c r="F12" s="35">
        <v>19.95</v>
      </c>
      <c r="G12" s="29">
        <v>6</v>
      </c>
      <c r="H12" s="35">
        <v>119.69999999999999</v>
      </c>
      <c r="I12" s="29" t="s">
        <v>473</v>
      </c>
      <c r="J12" s="29">
        <v>27</v>
      </c>
      <c r="K12" s="29">
        <v>25</v>
      </c>
    </row>
    <row r="13" spans="1:11" x14ac:dyDescent="0.35">
      <c r="A13" s="29">
        <v>10</v>
      </c>
      <c r="B13" s="34">
        <v>42244</v>
      </c>
      <c r="C13" s="29" t="s">
        <v>489</v>
      </c>
      <c r="D13" s="29" t="s">
        <v>492</v>
      </c>
      <c r="E13" s="29" t="s">
        <v>488</v>
      </c>
      <c r="F13" s="35">
        <v>21.95</v>
      </c>
      <c r="G13" s="29">
        <v>2</v>
      </c>
      <c r="H13" s="35">
        <v>43.9</v>
      </c>
      <c r="I13" s="29" t="s">
        <v>472</v>
      </c>
      <c r="J13" s="29">
        <v>22</v>
      </c>
      <c r="K13" s="29">
        <v>22</v>
      </c>
    </row>
    <row r="14" spans="1:11" x14ac:dyDescent="0.35">
      <c r="A14" s="29">
        <v>11</v>
      </c>
      <c r="B14" s="34">
        <v>42338</v>
      </c>
      <c r="C14" s="29" t="s">
        <v>480</v>
      </c>
      <c r="D14" s="29" t="s">
        <v>493</v>
      </c>
      <c r="E14" s="29" t="s">
        <v>496</v>
      </c>
      <c r="F14" s="35">
        <v>21.95</v>
      </c>
      <c r="G14" s="29">
        <v>2</v>
      </c>
      <c r="H14" s="35">
        <v>43.9</v>
      </c>
      <c r="I14" s="29" t="s">
        <v>472</v>
      </c>
      <c r="J14" s="29">
        <v>39</v>
      </c>
      <c r="K14" s="29">
        <v>22</v>
      </c>
    </row>
    <row r="15" spans="1:11" x14ac:dyDescent="0.35">
      <c r="A15" s="29">
        <v>12</v>
      </c>
      <c r="B15" s="34">
        <v>42260</v>
      </c>
      <c r="C15" s="29" t="s">
        <v>489</v>
      </c>
      <c r="D15" s="29" t="s">
        <v>487</v>
      </c>
      <c r="E15" s="29" t="s">
        <v>496</v>
      </c>
      <c r="F15" s="35">
        <v>19.95</v>
      </c>
      <c r="G15" s="29">
        <v>5</v>
      </c>
      <c r="H15" s="35">
        <v>99.75</v>
      </c>
      <c r="I15" s="29" t="s">
        <v>473</v>
      </c>
      <c r="J15" s="29">
        <v>61</v>
      </c>
      <c r="K15" s="29">
        <v>25</v>
      </c>
    </row>
    <row r="16" spans="1:11" x14ac:dyDescent="0.35">
      <c r="A16" s="29">
        <v>13</v>
      </c>
      <c r="B16" s="34">
        <v>42300</v>
      </c>
      <c r="C16" s="29" t="s">
        <v>489</v>
      </c>
      <c r="D16" s="29" t="s">
        <v>492</v>
      </c>
      <c r="E16" s="29" t="s">
        <v>496</v>
      </c>
      <c r="F16" s="35">
        <v>22.95</v>
      </c>
      <c r="G16" s="29">
        <v>5</v>
      </c>
      <c r="H16" s="35">
        <v>114.75</v>
      </c>
      <c r="I16" s="29" t="s">
        <v>2</v>
      </c>
      <c r="J16" s="29">
        <v>18</v>
      </c>
      <c r="K16" s="29">
        <v>20</v>
      </c>
    </row>
    <row r="17" spans="1:11" x14ac:dyDescent="0.35">
      <c r="A17" s="29">
        <v>14</v>
      </c>
      <c r="B17" s="34">
        <v>42266</v>
      </c>
      <c r="C17" s="29" t="s">
        <v>489</v>
      </c>
      <c r="D17" s="29" t="s">
        <v>493</v>
      </c>
      <c r="E17" s="29" t="s">
        <v>488</v>
      </c>
      <c r="F17" s="35">
        <v>22.95</v>
      </c>
      <c r="G17" s="29">
        <v>4</v>
      </c>
      <c r="H17" s="35">
        <v>91.8</v>
      </c>
      <c r="I17" s="29" t="s">
        <v>2</v>
      </c>
      <c r="J17" s="29">
        <v>22</v>
      </c>
      <c r="K17" s="29">
        <v>20</v>
      </c>
    </row>
    <row r="18" spans="1:11" x14ac:dyDescent="0.35">
      <c r="A18" s="29">
        <v>15</v>
      </c>
      <c r="B18" s="34">
        <v>42267</v>
      </c>
      <c r="C18" s="29" t="s">
        <v>489</v>
      </c>
      <c r="D18" s="29" t="s">
        <v>491</v>
      </c>
      <c r="E18" s="29" t="s">
        <v>496</v>
      </c>
      <c r="F18" s="35">
        <v>22.95</v>
      </c>
      <c r="G18" s="29">
        <v>5</v>
      </c>
      <c r="H18" s="35">
        <v>114.75</v>
      </c>
      <c r="I18" s="29" t="s">
        <v>2</v>
      </c>
      <c r="J18" s="29">
        <v>52</v>
      </c>
      <c r="K18" s="29">
        <v>20</v>
      </c>
    </row>
    <row r="19" spans="1:11" x14ac:dyDescent="0.35">
      <c r="A19" s="29">
        <v>16</v>
      </c>
      <c r="B19" s="34">
        <v>42022</v>
      </c>
      <c r="C19" s="29" t="s">
        <v>480</v>
      </c>
      <c r="D19" s="29" t="s">
        <v>492</v>
      </c>
      <c r="E19" s="29" t="s">
        <v>488</v>
      </c>
      <c r="F19" s="35">
        <v>22.95</v>
      </c>
      <c r="G19" s="29">
        <v>1</v>
      </c>
      <c r="H19" s="35">
        <v>22.95</v>
      </c>
      <c r="I19" s="29" t="s">
        <v>2</v>
      </c>
      <c r="J19" s="29">
        <v>22</v>
      </c>
      <c r="K19" s="29">
        <v>20</v>
      </c>
    </row>
    <row r="20" spans="1:11" x14ac:dyDescent="0.35">
      <c r="A20" s="29">
        <v>17</v>
      </c>
      <c r="B20" s="34">
        <v>42213</v>
      </c>
      <c r="C20" s="29" t="s">
        <v>489</v>
      </c>
      <c r="D20" s="29" t="s">
        <v>495</v>
      </c>
      <c r="E20" s="29" t="s">
        <v>488</v>
      </c>
      <c r="F20" s="35">
        <v>24.95</v>
      </c>
      <c r="G20" s="29">
        <v>5</v>
      </c>
      <c r="H20" s="35">
        <v>124.75</v>
      </c>
      <c r="I20" s="29" t="s">
        <v>474</v>
      </c>
      <c r="J20" s="29">
        <v>18</v>
      </c>
      <c r="K20" s="29">
        <v>35</v>
      </c>
    </row>
    <row r="21" spans="1:11" x14ac:dyDescent="0.35">
      <c r="A21" s="29">
        <v>18</v>
      </c>
      <c r="B21" s="34">
        <v>42161</v>
      </c>
      <c r="C21" s="29" t="s">
        <v>489</v>
      </c>
      <c r="D21" s="29" t="s">
        <v>493</v>
      </c>
      <c r="E21" s="29" t="s">
        <v>494</v>
      </c>
      <c r="F21" s="35">
        <v>19.95</v>
      </c>
      <c r="G21" s="29">
        <v>1</v>
      </c>
      <c r="H21" s="35">
        <v>19.95</v>
      </c>
      <c r="I21" s="29" t="s">
        <v>473</v>
      </c>
      <c r="J21" s="29">
        <v>55</v>
      </c>
      <c r="K21" s="29">
        <v>25</v>
      </c>
    </row>
    <row r="22" spans="1:11" x14ac:dyDescent="0.35">
      <c r="A22" s="29">
        <v>19</v>
      </c>
      <c r="B22" s="34">
        <v>42034</v>
      </c>
      <c r="C22" s="29" t="s">
        <v>489</v>
      </c>
      <c r="D22" s="29" t="s">
        <v>493</v>
      </c>
      <c r="E22" s="29" t="s">
        <v>490</v>
      </c>
      <c r="F22" s="35">
        <v>21.95</v>
      </c>
      <c r="G22" s="29">
        <v>4</v>
      </c>
      <c r="H22" s="35">
        <v>87.8</v>
      </c>
      <c r="I22" s="29" t="s">
        <v>472</v>
      </c>
      <c r="J22" s="29">
        <v>20</v>
      </c>
      <c r="K22" s="29">
        <v>22</v>
      </c>
    </row>
    <row r="23" spans="1:11" x14ac:dyDescent="0.35">
      <c r="A23" s="29">
        <v>20</v>
      </c>
      <c r="B23" s="34">
        <v>42286</v>
      </c>
      <c r="C23" s="29" t="s">
        <v>480</v>
      </c>
      <c r="D23" s="29" t="s">
        <v>493</v>
      </c>
      <c r="E23" s="29" t="s">
        <v>496</v>
      </c>
      <c r="F23" s="35">
        <v>22.95</v>
      </c>
      <c r="G23" s="29">
        <v>1</v>
      </c>
      <c r="H23" s="35">
        <v>22.95</v>
      </c>
      <c r="I23" s="29" t="s">
        <v>2</v>
      </c>
      <c r="J23" s="29">
        <v>42</v>
      </c>
      <c r="K23" s="29">
        <v>20</v>
      </c>
    </row>
    <row r="24" spans="1:11" x14ac:dyDescent="0.35">
      <c r="A24" s="29">
        <v>21</v>
      </c>
      <c r="B24" s="34">
        <v>42189</v>
      </c>
      <c r="C24" s="29" t="s">
        <v>489</v>
      </c>
      <c r="D24" s="29" t="s">
        <v>493</v>
      </c>
      <c r="E24" s="29" t="s">
        <v>494</v>
      </c>
      <c r="F24" s="35">
        <v>29.95</v>
      </c>
      <c r="G24" s="29">
        <v>10</v>
      </c>
      <c r="H24" s="35">
        <v>299.5</v>
      </c>
      <c r="I24" s="29" t="s">
        <v>476</v>
      </c>
      <c r="J24" s="29">
        <v>30</v>
      </c>
      <c r="K24" s="29">
        <v>45</v>
      </c>
    </row>
    <row r="25" spans="1:11" x14ac:dyDescent="0.35">
      <c r="A25" s="29">
        <v>22</v>
      </c>
      <c r="B25" s="34">
        <v>42316</v>
      </c>
      <c r="C25" s="29" t="s">
        <v>480</v>
      </c>
      <c r="D25" s="29" t="s">
        <v>492</v>
      </c>
      <c r="E25" s="29" t="s">
        <v>496</v>
      </c>
      <c r="F25" s="35">
        <v>19.95</v>
      </c>
      <c r="G25" s="29">
        <v>1</v>
      </c>
      <c r="H25" s="35">
        <v>19.95</v>
      </c>
      <c r="I25" s="29" t="s">
        <v>473</v>
      </c>
      <c r="J25" s="29">
        <v>64</v>
      </c>
      <c r="K25" s="29">
        <v>25</v>
      </c>
    </row>
    <row r="26" spans="1:11" x14ac:dyDescent="0.35">
      <c r="A26" s="29">
        <v>23</v>
      </c>
      <c r="B26" s="34">
        <v>42164</v>
      </c>
      <c r="C26" s="29" t="s">
        <v>480</v>
      </c>
      <c r="D26" s="29" t="s">
        <v>493</v>
      </c>
      <c r="E26" s="29" t="s">
        <v>496</v>
      </c>
      <c r="F26" s="35">
        <v>19.95</v>
      </c>
      <c r="G26" s="29">
        <v>5</v>
      </c>
      <c r="H26" s="35">
        <v>99.75</v>
      </c>
      <c r="I26" s="29" t="s">
        <v>473</v>
      </c>
      <c r="J26" s="29">
        <v>63</v>
      </c>
      <c r="K26" s="29">
        <v>25</v>
      </c>
    </row>
    <row r="27" spans="1:11" x14ac:dyDescent="0.35">
      <c r="A27" s="29">
        <v>24</v>
      </c>
      <c r="B27" s="34">
        <v>42080</v>
      </c>
      <c r="C27" s="29" t="s">
        <v>480</v>
      </c>
      <c r="D27" s="29" t="s">
        <v>487</v>
      </c>
      <c r="E27" s="29" t="s">
        <v>494</v>
      </c>
      <c r="F27" s="35">
        <v>19.95</v>
      </c>
      <c r="G27" s="29">
        <v>2</v>
      </c>
      <c r="H27" s="35">
        <v>39.9</v>
      </c>
      <c r="I27" s="29" t="s">
        <v>473</v>
      </c>
      <c r="J27" s="29">
        <v>41</v>
      </c>
      <c r="K27" s="29">
        <v>25</v>
      </c>
    </row>
    <row r="28" spans="1:11" x14ac:dyDescent="0.35">
      <c r="A28" s="29">
        <v>25</v>
      </c>
      <c r="B28" s="34">
        <v>42101</v>
      </c>
      <c r="C28" s="29" t="s">
        <v>489</v>
      </c>
      <c r="D28" s="29" t="s">
        <v>492</v>
      </c>
      <c r="E28" s="29" t="s">
        <v>490</v>
      </c>
      <c r="F28" s="35">
        <v>21.95</v>
      </c>
      <c r="G28" s="29">
        <v>3</v>
      </c>
      <c r="H28" s="35">
        <v>65.849999999999994</v>
      </c>
      <c r="I28" s="29" t="s">
        <v>472</v>
      </c>
      <c r="J28" s="29">
        <v>21</v>
      </c>
      <c r="K28" s="29">
        <v>22</v>
      </c>
    </row>
    <row r="29" spans="1:11" x14ac:dyDescent="0.35">
      <c r="A29" s="29">
        <v>26</v>
      </c>
      <c r="B29" s="34">
        <v>42009</v>
      </c>
      <c r="C29" s="29" t="s">
        <v>489</v>
      </c>
      <c r="D29" s="29" t="s">
        <v>493</v>
      </c>
      <c r="E29" s="29" t="s">
        <v>490</v>
      </c>
      <c r="F29" s="35">
        <v>24.95</v>
      </c>
      <c r="G29" s="29">
        <v>1</v>
      </c>
      <c r="H29" s="35">
        <v>24.95</v>
      </c>
      <c r="I29" s="29" t="s">
        <v>474</v>
      </c>
      <c r="J29" s="29">
        <v>63</v>
      </c>
      <c r="K29" s="29">
        <v>35</v>
      </c>
    </row>
    <row r="30" spans="1:11" x14ac:dyDescent="0.35">
      <c r="A30" s="29">
        <v>27</v>
      </c>
      <c r="B30" s="34">
        <v>42207</v>
      </c>
      <c r="C30" s="29" t="s">
        <v>489</v>
      </c>
      <c r="D30" s="29" t="s">
        <v>491</v>
      </c>
      <c r="E30" s="29" t="s">
        <v>488</v>
      </c>
      <c r="F30" s="35">
        <v>21.95</v>
      </c>
      <c r="G30" s="29">
        <v>1</v>
      </c>
      <c r="H30" s="35">
        <v>21.95</v>
      </c>
      <c r="I30" s="29" t="s">
        <v>472</v>
      </c>
      <c r="J30" s="29">
        <v>54</v>
      </c>
      <c r="K30" s="29">
        <v>22</v>
      </c>
    </row>
    <row r="31" spans="1:11" x14ac:dyDescent="0.35">
      <c r="A31" s="29">
        <v>28</v>
      </c>
      <c r="B31" s="34">
        <v>42320</v>
      </c>
      <c r="C31" s="29" t="s">
        <v>489</v>
      </c>
      <c r="D31" s="29" t="s">
        <v>491</v>
      </c>
      <c r="E31" s="29" t="s">
        <v>488</v>
      </c>
      <c r="F31" s="35">
        <v>19.95</v>
      </c>
      <c r="G31" s="29">
        <v>1</v>
      </c>
      <c r="H31" s="35">
        <v>19.95</v>
      </c>
      <c r="I31" s="29" t="s">
        <v>473</v>
      </c>
      <c r="J31" s="29">
        <v>18</v>
      </c>
      <c r="K31" s="29">
        <v>25</v>
      </c>
    </row>
    <row r="32" spans="1:11" x14ac:dyDescent="0.35">
      <c r="A32" s="29">
        <v>29</v>
      </c>
      <c r="B32" s="34">
        <v>42135</v>
      </c>
      <c r="C32" s="29" t="s">
        <v>489</v>
      </c>
      <c r="D32" s="29" t="s">
        <v>495</v>
      </c>
      <c r="E32" s="29" t="s">
        <v>488</v>
      </c>
      <c r="F32" s="35">
        <v>22.95</v>
      </c>
      <c r="G32" s="29">
        <v>4</v>
      </c>
      <c r="H32" s="35">
        <v>91.8</v>
      </c>
      <c r="I32" s="29" t="s">
        <v>2</v>
      </c>
      <c r="J32" s="29">
        <v>26</v>
      </c>
      <c r="K32" s="29">
        <v>20</v>
      </c>
    </row>
    <row r="33" spans="1:11" x14ac:dyDescent="0.35">
      <c r="A33" s="29">
        <v>30</v>
      </c>
      <c r="B33" s="34">
        <v>42108</v>
      </c>
      <c r="C33" s="29" t="s">
        <v>489</v>
      </c>
      <c r="D33" s="29" t="s">
        <v>493</v>
      </c>
      <c r="E33" s="29" t="s">
        <v>496</v>
      </c>
      <c r="F33" s="35">
        <v>21.95</v>
      </c>
      <c r="G33" s="29">
        <v>3</v>
      </c>
      <c r="H33" s="35">
        <v>65.849999999999994</v>
      </c>
      <c r="I33" s="29" t="s">
        <v>472</v>
      </c>
      <c r="J33" s="29">
        <v>59</v>
      </c>
      <c r="K33" s="29">
        <v>22</v>
      </c>
    </row>
    <row r="34" spans="1:11" x14ac:dyDescent="0.35">
      <c r="A34" s="29">
        <v>31</v>
      </c>
      <c r="B34" s="34">
        <v>42227</v>
      </c>
      <c r="C34" s="29" t="s">
        <v>489</v>
      </c>
      <c r="D34" s="29" t="s">
        <v>495</v>
      </c>
      <c r="E34" s="29" t="s">
        <v>488</v>
      </c>
      <c r="F34" s="35">
        <v>19.95</v>
      </c>
      <c r="G34" s="29">
        <v>2</v>
      </c>
      <c r="H34" s="35">
        <v>39.9</v>
      </c>
      <c r="I34" s="29" t="s">
        <v>473</v>
      </c>
      <c r="J34" s="29">
        <v>30</v>
      </c>
      <c r="K34" s="29">
        <v>25</v>
      </c>
    </row>
    <row r="35" spans="1:11" x14ac:dyDescent="0.35">
      <c r="A35" s="29">
        <v>32</v>
      </c>
      <c r="B35" s="34">
        <v>42322</v>
      </c>
      <c r="C35" s="29" t="s">
        <v>489</v>
      </c>
      <c r="D35" s="29" t="s">
        <v>492</v>
      </c>
      <c r="E35" s="29" t="s">
        <v>488</v>
      </c>
      <c r="F35" s="35">
        <v>21.95</v>
      </c>
      <c r="G35" s="29">
        <v>2</v>
      </c>
      <c r="H35" s="35">
        <v>43.9</v>
      </c>
      <c r="I35" s="29" t="s">
        <v>472</v>
      </c>
      <c r="J35" s="29">
        <v>64</v>
      </c>
      <c r="K35" s="29">
        <v>22</v>
      </c>
    </row>
    <row r="36" spans="1:11" x14ac:dyDescent="0.35">
      <c r="A36" s="29">
        <v>33</v>
      </c>
      <c r="B36" s="34">
        <v>42025</v>
      </c>
      <c r="C36" s="29" t="s">
        <v>489</v>
      </c>
      <c r="D36" s="29" t="s">
        <v>493</v>
      </c>
      <c r="E36" s="29" t="s">
        <v>488</v>
      </c>
      <c r="F36" s="35">
        <v>21.95</v>
      </c>
      <c r="G36" s="29">
        <v>3</v>
      </c>
      <c r="H36" s="35">
        <v>65.849999999999994</v>
      </c>
      <c r="I36" s="29" t="s">
        <v>472</v>
      </c>
      <c r="J36" s="29">
        <v>30</v>
      </c>
      <c r="K36" s="29">
        <v>22</v>
      </c>
    </row>
    <row r="37" spans="1:11" x14ac:dyDescent="0.35">
      <c r="A37" s="29">
        <v>34</v>
      </c>
      <c r="B37" s="34">
        <v>42106</v>
      </c>
      <c r="C37" s="29" t="s">
        <v>480</v>
      </c>
      <c r="D37" s="29" t="s">
        <v>491</v>
      </c>
      <c r="E37" s="29" t="s">
        <v>488</v>
      </c>
      <c r="F37" s="35">
        <v>21.95</v>
      </c>
      <c r="G37" s="29">
        <v>2</v>
      </c>
      <c r="H37" s="35">
        <v>43.9</v>
      </c>
      <c r="I37" s="29" t="s">
        <v>472</v>
      </c>
      <c r="J37" s="29">
        <v>41</v>
      </c>
      <c r="K37" s="29">
        <v>22</v>
      </c>
    </row>
    <row r="38" spans="1:11" x14ac:dyDescent="0.35">
      <c r="A38" s="29">
        <v>35</v>
      </c>
      <c r="B38" s="34">
        <v>42159</v>
      </c>
      <c r="C38" s="29" t="s">
        <v>480</v>
      </c>
      <c r="D38" s="29" t="s">
        <v>487</v>
      </c>
      <c r="E38" s="29" t="s">
        <v>494</v>
      </c>
      <c r="F38" s="35">
        <v>19.95</v>
      </c>
      <c r="G38" s="29">
        <v>5</v>
      </c>
      <c r="H38" s="35">
        <v>99.75</v>
      </c>
      <c r="I38" s="29" t="s">
        <v>473</v>
      </c>
      <c r="J38" s="29">
        <v>23</v>
      </c>
      <c r="K38" s="29">
        <v>25</v>
      </c>
    </row>
    <row r="39" spans="1:11" x14ac:dyDescent="0.35">
      <c r="A39" s="29">
        <v>36</v>
      </c>
      <c r="B39" s="34">
        <v>42296</v>
      </c>
      <c r="C39" s="29" t="s">
        <v>480</v>
      </c>
      <c r="D39" s="29" t="s">
        <v>492</v>
      </c>
      <c r="E39" s="29" t="s">
        <v>488</v>
      </c>
      <c r="F39" s="35">
        <v>29.95</v>
      </c>
      <c r="G39" s="29">
        <v>1</v>
      </c>
      <c r="H39" s="35">
        <v>29.95</v>
      </c>
      <c r="I39" s="29" t="s">
        <v>476</v>
      </c>
      <c r="J39" s="29">
        <v>52</v>
      </c>
      <c r="K39" s="29">
        <v>45</v>
      </c>
    </row>
    <row r="40" spans="1:11" x14ac:dyDescent="0.35">
      <c r="A40" s="29">
        <v>37</v>
      </c>
      <c r="B40" s="34">
        <v>42254</v>
      </c>
      <c r="C40" s="29" t="s">
        <v>489</v>
      </c>
      <c r="D40" s="29" t="s">
        <v>493</v>
      </c>
      <c r="E40" s="29" t="s">
        <v>488</v>
      </c>
      <c r="F40" s="35">
        <v>21.95</v>
      </c>
      <c r="G40" s="29">
        <v>3</v>
      </c>
      <c r="H40" s="35">
        <v>65.849999999999994</v>
      </c>
      <c r="I40" s="29" t="s">
        <v>472</v>
      </c>
      <c r="J40" s="29">
        <v>18</v>
      </c>
      <c r="K40" s="29">
        <v>22</v>
      </c>
    </row>
    <row r="41" spans="1:11" x14ac:dyDescent="0.35">
      <c r="A41" s="29">
        <v>38</v>
      </c>
      <c r="B41" s="34">
        <v>42266</v>
      </c>
      <c r="C41" s="29" t="s">
        <v>489</v>
      </c>
      <c r="D41" s="29" t="s">
        <v>493</v>
      </c>
      <c r="E41" s="29" t="s">
        <v>488</v>
      </c>
      <c r="F41" s="35">
        <v>22.95</v>
      </c>
      <c r="G41" s="29">
        <v>1</v>
      </c>
      <c r="H41" s="35">
        <v>22.95</v>
      </c>
      <c r="I41" s="29" t="s">
        <v>2</v>
      </c>
      <c r="J41" s="29">
        <v>32</v>
      </c>
      <c r="K41" s="29">
        <v>20</v>
      </c>
    </row>
    <row r="42" spans="1:11" x14ac:dyDescent="0.35">
      <c r="A42" s="29">
        <v>39</v>
      </c>
      <c r="B42" s="34">
        <v>42021</v>
      </c>
      <c r="C42" s="29" t="s">
        <v>480</v>
      </c>
      <c r="D42" s="29" t="s">
        <v>491</v>
      </c>
      <c r="E42" s="29" t="s">
        <v>496</v>
      </c>
      <c r="F42" s="35">
        <v>19.95</v>
      </c>
      <c r="G42" s="29">
        <v>1</v>
      </c>
      <c r="H42" s="35">
        <v>19.95</v>
      </c>
      <c r="I42" s="29" t="s">
        <v>473</v>
      </c>
      <c r="J42" s="29">
        <v>22</v>
      </c>
      <c r="K42" s="29">
        <v>25</v>
      </c>
    </row>
    <row r="43" spans="1:11" x14ac:dyDescent="0.35">
      <c r="A43" s="29">
        <v>40</v>
      </c>
      <c r="B43" s="34">
        <v>42078</v>
      </c>
      <c r="C43" s="29" t="s">
        <v>480</v>
      </c>
      <c r="D43" s="29" t="s">
        <v>493</v>
      </c>
      <c r="E43" s="29" t="s">
        <v>494</v>
      </c>
      <c r="F43" s="35">
        <v>19.95</v>
      </c>
      <c r="G43" s="29">
        <v>5</v>
      </c>
      <c r="H43" s="35">
        <v>99.75</v>
      </c>
      <c r="I43" s="29" t="s">
        <v>473</v>
      </c>
      <c r="J43" s="29">
        <v>29</v>
      </c>
      <c r="K43" s="29">
        <v>25</v>
      </c>
    </row>
    <row r="44" spans="1:11" x14ac:dyDescent="0.35">
      <c r="A44" s="29">
        <v>41</v>
      </c>
      <c r="B44" s="34">
        <v>42354</v>
      </c>
      <c r="C44" s="29" t="s">
        <v>489</v>
      </c>
      <c r="D44" s="29" t="s">
        <v>487</v>
      </c>
      <c r="E44" s="29" t="s">
        <v>496</v>
      </c>
      <c r="F44" s="35">
        <v>24.95</v>
      </c>
      <c r="G44" s="29">
        <v>5</v>
      </c>
      <c r="H44" s="35">
        <v>124.75</v>
      </c>
      <c r="I44" s="29" t="s">
        <v>475</v>
      </c>
      <c r="J44" s="29">
        <v>25</v>
      </c>
      <c r="K44" s="29">
        <v>30</v>
      </c>
    </row>
    <row r="45" spans="1:11" x14ac:dyDescent="0.35">
      <c r="A45" s="29">
        <v>42</v>
      </c>
      <c r="B45" s="34">
        <v>42193</v>
      </c>
      <c r="C45" s="29" t="s">
        <v>489</v>
      </c>
      <c r="D45" s="29" t="s">
        <v>493</v>
      </c>
      <c r="E45" s="29" t="s">
        <v>488</v>
      </c>
      <c r="F45" s="35">
        <v>21.95</v>
      </c>
      <c r="G45" s="29">
        <v>1</v>
      </c>
      <c r="H45" s="35">
        <v>21.95</v>
      </c>
      <c r="I45" s="29" t="s">
        <v>472</v>
      </c>
      <c r="J45" s="29">
        <v>63</v>
      </c>
      <c r="K45" s="29">
        <v>22</v>
      </c>
    </row>
    <row r="46" spans="1:11" x14ac:dyDescent="0.35">
      <c r="A46" s="29">
        <v>43</v>
      </c>
      <c r="B46" s="34">
        <v>42137</v>
      </c>
      <c r="C46" s="29" t="s">
        <v>489</v>
      </c>
      <c r="D46" s="29" t="s">
        <v>487</v>
      </c>
      <c r="E46" s="29" t="s">
        <v>496</v>
      </c>
      <c r="F46" s="35">
        <v>24.95</v>
      </c>
      <c r="G46" s="29">
        <v>7</v>
      </c>
      <c r="H46" s="35">
        <v>174.65</v>
      </c>
      <c r="I46" s="29" t="s">
        <v>474</v>
      </c>
      <c r="J46" s="29">
        <v>26</v>
      </c>
      <c r="K46" s="29">
        <v>35</v>
      </c>
    </row>
    <row r="47" spans="1:11" x14ac:dyDescent="0.35">
      <c r="A47" s="29">
        <v>44</v>
      </c>
      <c r="B47" s="34">
        <v>42066</v>
      </c>
      <c r="C47" s="29" t="s">
        <v>480</v>
      </c>
      <c r="D47" s="29" t="s">
        <v>495</v>
      </c>
      <c r="E47" s="29" t="s">
        <v>488</v>
      </c>
      <c r="F47" s="35">
        <v>29.95</v>
      </c>
      <c r="G47" s="29">
        <v>1</v>
      </c>
      <c r="H47" s="35">
        <v>29.95</v>
      </c>
      <c r="I47" s="29" t="s">
        <v>476</v>
      </c>
      <c r="J47" s="29">
        <v>31</v>
      </c>
      <c r="K47" s="29">
        <v>45</v>
      </c>
    </row>
    <row r="48" spans="1:11" x14ac:dyDescent="0.35">
      <c r="A48" s="29">
        <v>45</v>
      </c>
      <c r="B48" s="34">
        <v>42124</v>
      </c>
      <c r="C48" s="29" t="s">
        <v>489</v>
      </c>
      <c r="D48" s="29" t="s">
        <v>493</v>
      </c>
      <c r="E48" s="29" t="s">
        <v>496</v>
      </c>
      <c r="F48" s="35">
        <v>29.95</v>
      </c>
      <c r="G48" s="29">
        <v>5</v>
      </c>
      <c r="H48" s="35">
        <v>149.75</v>
      </c>
      <c r="I48" s="29" t="s">
        <v>476</v>
      </c>
      <c r="J48" s="29">
        <v>23</v>
      </c>
      <c r="K48" s="29">
        <v>45</v>
      </c>
    </row>
    <row r="49" spans="1:11" x14ac:dyDescent="0.35">
      <c r="A49" s="29">
        <v>46</v>
      </c>
      <c r="B49" s="34">
        <v>42196</v>
      </c>
      <c r="C49" s="29" t="s">
        <v>480</v>
      </c>
      <c r="D49" s="29" t="s">
        <v>493</v>
      </c>
      <c r="E49" s="29" t="s">
        <v>496</v>
      </c>
      <c r="F49" s="35">
        <v>29.95</v>
      </c>
      <c r="G49" s="29">
        <v>1</v>
      </c>
      <c r="H49" s="35">
        <v>29.95</v>
      </c>
      <c r="I49" s="29" t="s">
        <v>476</v>
      </c>
      <c r="J49" s="29">
        <v>42</v>
      </c>
      <c r="K49" s="29">
        <v>45</v>
      </c>
    </row>
    <row r="50" spans="1:11" x14ac:dyDescent="0.35">
      <c r="A50" s="29">
        <v>47</v>
      </c>
      <c r="B50" s="34">
        <v>42085</v>
      </c>
      <c r="C50" s="29" t="s">
        <v>480</v>
      </c>
      <c r="D50" s="29" t="s">
        <v>492</v>
      </c>
      <c r="E50" s="29" t="s">
        <v>490</v>
      </c>
      <c r="F50" s="35">
        <v>22.95</v>
      </c>
      <c r="G50" s="29">
        <v>2</v>
      </c>
      <c r="H50" s="35">
        <v>45.9</v>
      </c>
      <c r="I50" s="29" t="s">
        <v>2</v>
      </c>
      <c r="J50" s="29">
        <v>28</v>
      </c>
      <c r="K50" s="29">
        <v>20</v>
      </c>
    </row>
    <row r="51" spans="1:11" x14ac:dyDescent="0.35">
      <c r="A51" s="29">
        <v>48</v>
      </c>
      <c r="B51" s="34">
        <v>42243</v>
      </c>
      <c r="C51" s="29" t="s">
        <v>489</v>
      </c>
      <c r="D51" s="29" t="s">
        <v>492</v>
      </c>
      <c r="E51" s="29" t="s">
        <v>488</v>
      </c>
      <c r="F51" s="35">
        <v>22.95</v>
      </c>
      <c r="G51" s="29">
        <v>7</v>
      </c>
      <c r="H51" s="35">
        <v>160.65</v>
      </c>
      <c r="I51" s="29" t="s">
        <v>2</v>
      </c>
      <c r="J51" s="29">
        <v>23</v>
      </c>
      <c r="K51" s="29">
        <v>20</v>
      </c>
    </row>
    <row r="52" spans="1:11" x14ac:dyDescent="0.35">
      <c r="A52" s="29">
        <v>49</v>
      </c>
      <c r="B52" s="34">
        <v>42324</v>
      </c>
      <c r="C52" s="29" t="s">
        <v>489</v>
      </c>
      <c r="D52" s="29" t="s">
        <v>487</v>
      </c>
      <c r="E52" s="29" t="s">
        <v>496</v>
      </c>
      <c r="F52" s="35">
        <v>22.95</v>
      </c>
      <c r="G52" s="29">
        <v>7</v>
      </c>
      <c r="H52" s="35">
        <v>160.65</v>
      </c>
      <c r="I52" s="29" t="s">
        <v>2</v>
      </c>
      <c r="J52" s="29">
        <v>19</v>
      </c>
      <c r="K52" s="29">
        <v>20</v>
      </c>
    </row>
    <row r="53" spans="1:11" x14ac:dyDescent="0.35">
      <c r="A53" s="29">
        <v>50</v>
      </c>
      <c r="B53" s="34">
        <v>42030</v>
      </c>
      <c r="C53" s="29" t="s">
        <v>480</v>
      </c>
      <c r="D53" s="29" t="s">
        <v>492</v>
      </c>
      <c r="E53" s="29" t="s">
        <v>488</v>
      </c>
      <c r="F53" s="35">
        <v>19.95</v>
      </c>
      <c r="G53" s="29">
        <v>6</v>
      </c>
      <c r="H53" s="35">
        <v>119.69999999999999</v>
      </c>
      <c r="I53" s="29" t="s">
        <v>473</v>
      </c>
      <c r="J53" s="29">
        <v>37</v>
      </c>
      <c r="K53" s="29">
        <v>25</v>
      </c>
    </row>
    <row r="54" spans="1:11" x14ac:dyDescent="0.35">
      <c r="A54" s="29">
        <v>51</v>
      </c>
      <c r="B54" s="34">
        <v>42130</v>
      </c>
      <c r="C54" s="29" t="s">
        <v>489</v>
      </c>
      <c r="D54" s="29" t="s">
        <v>487</v>
      </c>
      <c r="E54" s="29" t="s">
        <v>490</v>
      </c>
      <c r="F54" s="35">
        <v>21.95</v>
      </c>
      <c r="G54" s="29">
        <v>2</v>
      </c>
      <c r="H54" s="35">
        <v>43.9</v>
      </c>
      <c r="I54" s="29" t="s">
        <v>472</v>
      </c>
      <c r="J54" s="29">
        <v>38</v>
      </c>
      <c r="K54" s="29">
        <v>22</v>
      </c>
    </row>
    <row r="55" spans="1:11" x14ac:dyDescent="0.35">
      <c r="A55" s="29">
        <v>52</v>
      </c>
      <c r="B55" s="34">
        <v>42081</v>
      </c>
      <c r="C55" s="29" t="s">
        <v>480</v>
      </c>
      <c r="D55" s="29" t="s">
        <v>487</v>
      </c>
      <c r="E55" s="29" t="s">
        <v>496</v>
      </c>
      <c r="F55" s="35">
        <v>19.95</v>
      </c>
      <c r="G55" s="29">
        <v>6</v>
      </c>
      <c r="H55" s="35">
        <v>119.69999999999999</v>
      </c>
      <c r="I55" s="29" t="s">
        <v>473</v>
      </c>
      <c r="J55" s="29">
        <v>50</v>
      </c>
      <c r="K55" s="29">
        <v>25</v>
      </c>
    </row>
    <row r="56" spans="1:11" x14ac:dyDescent="0.35">
      <c r="A56" s="29">
        <v>53</v>
      </c>
      <c r="B56" s="34">
        <v>42110</v>
      </c>
      <c r="C56" s="29" t="s">
        <v>489</v>
      </c>
      <c r="D56" s="29" t="s">
        <v>495</v>
      </c>
      <c r="E56" s="29" t="s">
        <v>488</v>
      </c>
      <c r="F56" s="35">
        <v>21.95</v>
      </c>
      <c r="G56" s="29">
        <v>3</v>
      </c>
      <c r="H56" s="35">
        <v>65.849999999999994</v>
      </c>
      <c r="I56" s="29" t="s">
        <v>472</v>
      </c>
      <c r="J56" s="29">
        <v>26</v>
      </c>
      <c r="K56" s="29">
        <v>22</v>
      </c>
    </row>
    <row r="57" spans="1:11" x14ac:dyDescent="0.35">
      <c r="A57" s="29">
        <v>54</v>
      </c>
      <c r="B57" s="34">
        <v>42009</v>
      </c>
      <c r="C57" s="29" t="s">
        <v>489</v>
      </c>
      <c r="D57" s="29" t="s">
        <v>493</v>
      </c>
      <c r="E57" s="29" t="s">
        <v>494</v>
      </c>
      <c r="F57" s="35">
        <v>22.95</v>
      </c>
      <c r="G57" s="29">
        <v>1</v>
      </c>
      <c r="H57" s="35">
        <v>22.95</v>
      </c>
      <c r="I57" s="29" t="s">
        <v>2</v>
      </c>
      <c r="J57" s="29">
        <v>33</v>
      </c>
      <c r="K57" s="29">
        <v>20</v>
      </c>
    </row>
    <row r="58" spans="1:11" x14ac:dyDescent="0.35">
      <c r="A58" s="29">
        <v>55</v>
      </c>
      <c r="B58" s="34">
        <v>42317</v>
      </c>
      <c r="C58" s="29" t="s">
        <v>489</v>
      </c>
      <c r="D58" s="29" t="s">
        <v>493</v>
      </c>
      <c r="E58" s="29" t="s">
        <v>496</v>
      </c>
      <c r="F58" s="35">
        <v>21.95</v>
      </c>
      <c r="G58" s="29">
        <v>3</v>
      </c>
      <c r="H58" s="35">
        <v>65.849999999999994</v>
      </c>
      <c r="I58" s="29" t="s">
        <v>472</v>
      </c>
      <c r="J58" s="29">
        <v>59</v>
      </c>
      <c r="K58" s="29">
        <v>22</v>
      </c>
    </row>
    <row r="59" spans="1:11" x14ac:dyDescent="0.35">
      <c r="A59" s="29">
        <v>56</v>
      </c>
      <c r="B59" s="34">
        <v>42214</v>
      </c>
      <c r="C59" s="29" t="s">
        <v>489</v>
      </c>
      <c r="D59" s="29" t="s">
        <v>492</v>
      </c>
      <c r="E59" s="29" t="s">
        <v>496</v>
      </c>
      <c r="F59" s="35">
        <v>21.95</v>
      </c>
      <c r="G59" s="29">
        <v>5</v>
      </c>
      <c r="H59" s="35">
        <v>109.75</v>
      </c>
      <c r="I59" s="29" t="s">
        <v>472</v>
      </c>
      <c r="J59" s="29">
        <v>32</v>
      </c>
      <c r="K59" s="29">
        <v>22</v>
      </c>
    </row>
    <row r="60" spans="1:11" x14ac:dyDescent="0.35">
      <c r="A60" s="29">
        <v>57</v>
      </c>
      <c r="B60" s="34">
        <v>42345</v>
      </c>
      <c r="C60" s="29" t="s">
        <v>489</v>
      </c>
      <c r="D60" s="29" t="s">
        <v>492</v>
      </c>
      <c r="E60" s="29" t="s">
        <v>496</v>
      </c>
      <c r="F60" s="35">
        <v>22.95</v>
      </c>
      <c r="G60" s="29">
        <v>5</v>
      </c>
      <c r="H60" s="35">
        <v>114.75</v>
      </c>
      <c r="I60" s="29" t="s">
        <v>2</v>
      </c>
      <c r="J60" s="29">
        <v>27</v>
      </c>
      <c r="K60" s="29">
        <v>20</v>
      </c>
    </row>
    <row r="61" spans="1:11" x14ac:dyDescent="0.35">
      <c r="A61" s="29">
        <v>58</v>
      </c>
      <c r="B61" s="34">
        <v>42330</v>
      </c>
      <c r="C61" s="29" t="s">
        <v>480</v>
      </c>
      <c r="D61" s="29" t="s">
        <v>491</v>
      </c>
      <c r="E61" s="29" t="s">
        <v>488</v>
      </c>
      <c r="F61" s="35">
        <v>24.95</v>
      </c>
      <c r="G61" s="29">
        <v>10</v>
      </c>
      <c r="H61" s="35">
        <v>249.5</v>
      </c>
      <c r="I61" s="29" t="s">
        <v>475</v>
      </c>
      <c r="J61" s="29">
        <v>54</v>
      </c>
      <c r="K61" s="29">
        <v>30</v>
      </c>
    </row>
    <row r="62" spans="1:11" x14ac:dyDescent="0.35">
      <c r="A62" s="29">
        <v>59</v>
      </c>
      <c r="B62" s="34">
        <v>42014</v>
      </c>
      <c r="C62" s="29" t="s">
        <v>489</v>
      </c>
      <c r="D62" s="29" t="s">
        <v>493</v>
      </c>
      <c r="E62" s="29" t="s">
        <v>488</v>
      </c>
      <c r="F62" s="35">
        <v>21.95</v>
      </c>
      <c r="G62" s="29">
        <v>5</v>
      </c>
      <c r="H62" s="35">
        <v>109.75</v>
      </c>
      <c r="I62" s="29" t="s">
        <v>472</v>
      </c>
      <c r="J62" s="29">
        <v>63</v>
      </c>
      <c r="K62" s="29">
        <v>22</v>
      </c>
    </row>
    <row r="63" spans="1:11" x14ac:dyDescent="0.35">
      <c r="A63" s="29">
        <v>60</v>
      </c>
      <c r="B63" s="34">
        <v>42156</v>
      </c>
      <c r="C63" s="29" t="s">
        <v>489</v>
      </c>
      <c r="D63" s="29" t="s">
        <v>492</v>
      </c>
      <c r="E63" s="29" t="s">
        <v>490</v>
      </c>
      <c r="F63" s="35">
        <v>22.95</v>
      </c>
      <c r="G63" s="29">
        <v>5</v>
      </c>
      <c r="H63" s="35">
        <v>114.75</v>
      </c>
      <c r="I63" s="29" t="s">
        <v>2</v>
      </c>
      <c r="J63" s="29">
        <v>48</v>
      </c>
      <c r="K63" s="29">
        <v>20</v>
      </c>
    </row>
    <row r="64" spans="1:11" x14ac:dyDescent="0.35">
      <c r="A64" s="29">
        <v>61</v>
      </c>
      <c r="B64" s="34">
        <v>42126</v>
      </c>
      <c r="C64" s="29" t="s">
        <v>489</v>
      </c>
      <c r="D64" s="29" t="s">
        <v>491</v>
      </c>
      <c r="E64" s="29" t="s">
        <v>490</v>
      </c>
      <c r="F64" s="35">
        <v>22.95</v>
      </c>
      <c r="G64" s="29">
        <v>5</v>
      </c>
      <c r="H64" s="35">
        <v>114.75</v>
      </c>
      <c r="I64" s="29" t="s">
        <v>2</v>
      </c>
      <c r="J64" s="29">
        <v>29</v>
      </c>
      <c r="K64" s="29">
        <v>20</v>
      </c>
    </row>
    <row r="65" spans="1:11" x14ac:dyDescent="0.35">
      <c r="A65" s="29">
        <v>62</v>
      </c>
      <c r="B65" s="34">
        <v>42168</v>
      </c>
      <c r="C65" s="29" t="s">
        <v>480</v>
      </c>
      <c r="D65" s="29" t="s">
        <v>492</v>
      </c>
      <c r="E65" s="29" t="s">
        <v>488</v>
      </c>
      <c r="F65" s="35">
        <v>29.95</v>
      </c>
      <c r="G65" s="29">
        <v>4</v>
      </c>
      <c r="H65" s="35">
        <v>119.8</v>
      </c>
      <c r="I65" s="29" t="s">
        <v>476</v>
      </c>
      <c r="J65" s="29">
        <v>38</v>
      </c>
      <c r="K65" s="29">
        <v>45</v>
      </c>
    </row>
    <row r="66" spans="1:11" x14ac:dyDescent="0.35">
      <c r="A66" s="29">
        <v>63</v>
      </c>
      <c r="B66" s="34">
        <v>42051</v>
      </c>
      <c r="C66" s="29" t="s">
        <v>480</v>
      </c>
      <c r="D66" s="29" t="s">
        <v>487</v>
      </c>
      <c r="E66" s="29" t="s">
        <v>490</v>
      </c>
      <c r="F66" s="35">
        <v>29.95</v>
      </c>
      <c r="G66" s="29">
        <v>1</v>
      </c>
      <c r="H66" s="35">
        <v>29.95</v>
      </c>
      <c r="I66" s="29" t="s">
        <v>476</v>
      </c>
      <c r="J66" s="29">
        <v>24</v>
      </c>
      <c r="K66" s="29">
        <v>45</v>
      </c>
    </row>
    <row r="67" spans="1:11" x14ac:dyDescent="0.35">
      <c r="A67" s="29">
        <v>64</v>
      </c>
      <c r="B67" s="34">
        <v>42218</v>
      </c>
      <c r="C67" s="29" t="s">
        <v>489</v>
      </c>
      <c r="D67" s="29" t="s">
        <v>492</v>
      </c>
      <c r="E67" s="29" t="s">
        <v>488</v>
      </c>
      <c r="F67" s="35">
        <v>22.95</v>
      </c>
      <c r="G67" s="29">
        <v>5</v>
      </c>
      <c r="H67" s="35">
        <v>114.75</v>
      </c>
      <c r="I67" s="29" t="s">
        <v>2</v>
      </c>
      <c r="J67" s="29">
        <v>51</v>
      </c>
      <c r="K67" s="29">
        <v>20</v>
      </c>
    </row>
    <row r="68" spans="1:11" x14ac:dyDescent="0.35">
      <c r="A68" s="29">
        <v>65</v>
      </c>
      <c r="B68" s="34">
        <v>42309</v>
      </c>
      <c r="C68" s="29" t="s">
        <v>480</v>
      </c>
      <c r="D68" s="29" t="s">
        <v>487</v>
      </c>
      <c r="E68" s="29" t="s">
        <v>488</v>
      </c>
      <c r="F68" s="35">
        <v>29.95</v>
      </c>
      <c r="G68" s="29">
        <v>7</v>
      </c>
      <c r="H68" s="35">
        <v>209.65</v>
      </c>
      <c r="I68" s="29" t="s">
        <v>476</v>
      </c>
      <c r="J68" s="29">
        <v>25</v>
      </c>
      <c r="K68" s="29">
        <v>45</v>
      </c>
    </row>
    <row r="69" spans="1:11" x14ac:dyDescent="0.35">
      <c r="A69" s="29">
        <v>66</v>
      </c>
      <c r="B69" s="34">
        <v>42316</v>
      </c>
      <c r="C69" s="29" t="s">
        <v>489</v>
      </c>
      <c r="D69" s="29" t="s">
        <v>492</v>
      </c>
      <c r="E69" s="29" t="s">
        <v>488</v>
      </c>
      <c r="F69" s="35">
        <v>22.95</v>
      </c>
      <c r="G69" s="29">
        <v>5</v>
      </c>
      <c r="H69" s="35">
        <v>114.75</v>
      </c>
      <c r="I69" s="29" t="s">
        <v>2</v>
      </c>
      <c r="J69" s="29">
        <v>65</v>
      </c>
      <c r="K69" s="29">
        <v>20</v>
      </c>
    </row>
    <row r="70" spans="1:11" x14ac:dyDescent="0.35">
      <c r="A70" s="29">
        <v>67</v>
      </c>
      <c r="B70" s="34">
        <v>42233</v>
      </c>
      <c r="C70" s="29" t="s">
        <v>489</v>
      </c>
      <c r="D70" s="29" t="s">
        <v>493</v>
      </c>
      <c r="E70" s="29" t="s">
        <v>496</v>
      </c>
      <c r="F70" s="35">
        <v>19.95</v>
      </c>
      <c r="G70" s="29">
        <v>3</v>
      </c>
      <c r="H70" s="35">
        <v>59.849999999999994</v>
      </c>
      <c r="I70" s="29" t="s">
        <v>473</v>
      </c>
      <c r="J70" s="29">
        <v>35</v>
      </c>
      <c r="K70" s="29">
        <v>25</v>
      </c>
    </row>
    <row r="71" spans="1:11" x14ac:dyDescent="0.35">
      <c r="A71" s="29">
        <v>68</v>
      </c>
      <c r="B71" s="34">
        <v>42274</v>
      </c>
      <c r="C71" s="29" t="s">
        <v>489</v>
      </c>
      <c r="D71" s="29" t="s">
        <v>487</v>
      </c>
      <c r="E71" s="29" t="s">
        <v>490</v>
      </c>
      <c r="F71" s="35">
        <v>24.95</v>
      </c>
      <c r="G71" s="29">
        <v>5</v>
      </c>
      <c r="H71" s="35">
        <v>124.75</v>
      </c>
      <c r="I71" s="29" t="s">
        <v>474</v>
      </c>
      <c r="J71" s="29">
        <v>35</v>
      </c>
      <c r="K71" s="29">
        <v>35</v>
      </c>
    </row>
    <row r="72" spans="1:11" x14ac:dyDescent="0.35">
      <c r="A72" s="29">
        <v>69</v>
      </c>
      <c r="B72" s="34">
        <v>42013</v>
      </c>
      <c r="C72" s="29" t="s">
        <v>489</v>
      </c>
      <c r="D72" s="29" t="s">
        <v>492</v>
      </c>
      <c r="E72" s="29" t="s">
        <v>496</v>
      </c>
      <c r="F72" s="35">
        <v>19.95</v>
      </c>
      <c r="G72" s="29">
        <v>2</v>
      </c>
      <c r="H72" s="35">
        <v>39.9</v>
      </c>
      <c r="I72" s="29" t="s">
        <v>473</v>
      </c>
      <c r="J72" s="29">
        <v>21</v>
      </c>
      <c r="K72" s="29">
        <v>25</v>
      </c>
    </row>
    <row r="73" spans="1:11" x14ac:dyDescent="0.35">
      <c r="A73" s="29">
        <v>70</v>
      </c>
      <c r="B73" s="34">
        <v>42287</v>
      </c>
      <c r="C73" s="29" t="s">
        <v>489</v>
      </c>
      <c r="D73" s="29" t="s">
        <v>487</v>
      </c>
      <c r="E73" s="29" t="s">
        <v>488</v>
      </c>
      <c r="F73" s="35">
        <v>24.95</v>
      </c>
      <c r="G73" s="29">
        <v>5</v>
      </c>
      <c r="H73" s="35">
        <v>124.75</v>
      </c>
      <c r="I73" s="29" t="s">
        <v>474</v>
      </c>
      <c r="J73" s="29">
        <v>47</v>
      </c>
      <c r="K73" s="29">
        <v>35</v>
      </c>
    </row>
    <row r="74" spans="1:11" x14ac:dyDescent="0.35">
      <c r="A74" s="29">
        <v>71</v>
      </c>
      <c r="B74" s="34">
        <v>42369</v>
      </c>
      <c r="C74" s="29" t="s">
        <v>489</v>
      </c>
      <c r="D74" s="29" t="s">
        <v>495</v>
      </c>
      <c r="E74" s="29" t="s">
        <v>490</v>
      </c>
      <c r="F74" s="35">
        <v>24.95</v>
      </c>
      <c r="G74" s="29">
        <v>1</v>
      </c>
      <c r="H74" s="35">
        <v>24.95</v>
      </c>
      <c r="I74" s="29" t="s">
        <v>474</v>
      </c>
      <c r="J74" s="29">
        <v>62</v>
      </c>
      <c r="K74" s="29">
        <v>35</v>
      </c>
    </row>
    <row r="75" spans="1:11" x14ac:dyDescent="0.35">
      <c r="A75" s="29">
        <v>72</v>
      </c>
      <c r="B75" s="34">
        <v>42344</v>
      </c>
      <c r="C75" s="29" t="s">
        <v>489</v>
      </c>
      <c r="D75" s="29" t="s">
        <v>493</v>
      </c>
      <c r="E75" s="29" t="s">
        <v>490</v>
      </c>
      <c r="F75" s="35">
        <v>22.95</v>
      </c>
      <c r="G75" s="29">
        <v>1</v>
      </c>
      <c r="H75" s="35">
        <v>22.95</v>
      </c>
      <c r="I75" s="29" t="s">
        <v>2</v>
      </c>
      <c r="J75" s="29">
        <v>63</v>
      </c>
      <c r="K75" s="29">
        <v>20</v>
      </c>
    </row>
    <row r="76" spans="1:11" x14ac:dyDescent="0.35">
      <c r="A76" s="29">
        <v>73</v>
      </c>
      <c r="B76" s="34">
        <v>42081</v>
      </c>
      <c r="C76" s="29" t="s">
        <v>489</v>
      </c>
      <c r="D76" s="29" t="s">
        <v>491</v>
      </c>
      <c r="E76" s="29" t="s">
        <v>496</v>
      </c>
      <c r="F76" s="35">
        <v>24.95</v>
      </c>
      <c r="G76" s="29">
        <v>10</v>
      </c>
      <c r="H76" s="35">
        <v>249.5</v>
      </c>
      <c r="I76" s="29" t="s">
        <v>475</v>
      </c>
      <c r="J76" s="29">
        <v>23</v>
      </c>
      <c r="K76" s="29">
        <v>30</v>
      </c>
    </row>
    <row r="77" spans="1:11" x14ac:dyDescent="0.35">
      <c r="A77" s="29">
        <v>74</v>
      </c>
      <c r="B77" s="34">
        <v>42085</v>
      </c>
      <c r="C77" s="29" t="s">
        <v>489</v>
      </c>
      <c r="D77" s="29" t="s">
        <v>492</v>
      </c>
      <c r="E77" s="29" t="s">
        <v>494</v>
      </c>
      <c r="F77" s="35">
        <v>19.95</v>
      </c>
      <c r="G77" s="29">
        <v>3</v>
      </c>
      <c r="H77" s="35">
        <v>59.849999999999994</v>
      </c>
      <c r="I77" s="29" t="s">
        <v>473</v>
      </c>
      <c r="J77" s="29">
        <v>59</v>
      </c>
      <c r="K77" s="29">
        <v>25</v>
      </c>
    </row>
    <row r="78" spans="1:11" x14ac:dyDescent="0.35">
      <c r="A78" s="29">
        <v>75</v>
      </c>
      <c r="B78" s="34">
        <v>42261</v>
      </c>
      <c r="C78" s="29" t="s">
        <v>480</v>
      </c>
      <c r="D78" s="29" t="s">
        <v>492</v>
      </c>
      <c r="E78" s="29" t="s">
        <v>488</v>
      </c>
      <c r="F78" s="35">
        <v>21.95</v>
      </c>
      <c r="G78" s="29">
        <v>2</v>
      </c>
      <c r="H78" s="35">
        <v>43.9</v>
      </c>
      <c r="I78" s="29" t="s">
        <v>472</v>
      </c>
      <c r="J78" s="29">
        <v>48</v>
      </c>
      <c r="K78" s="29">
        <v>22</v>
      </c>
    </row>
    <row r="79" spans="1:11" x14ac:dyDescent="0.35">
      <c r="A79" s="29">
        <v>76</v>
      </c>
      <c r="B79" s="34">
        <v>42044</v>
      </c>
      <c r="C79" s="29" t="s">
        <v>489</v>
      </c>
      <c r="D79" s="29" t="s">
        <v>487</v>
      </c>
      <c r="E79" s="29" t="s">
        <v>494</v>
      </c>
      <c r="F79" s="35">
        <v>19.95</v>
      </c>
      <c r="G79" s="29">
        <v>1</v>
      </c>
      <c r="H79" s="35">
        <v>19.95</v>
      </c>
      <c r="I79" s="29" t="s">
        <v>473</v>
      </c>
      <c r="J79" s="29">
        <v>57</v>
      </c>
      <c r="K79" s="29">
        <v>25</v>
      </c>
    </row>
    <row r="80" spans="1:11" x14ac:dyDescent="0.35">
      <c r="A80" s="29">
        <v>77</v>
      </c>
      <c r="B80" s="34">
        <v>42087</v>
      </c>
      <c r="C80" s="29" t="s">
        <v>489</v>
      </c>
      <c r="D80" s="29" t="s">
        <v>495</v>
      </c>
      <c r="E80" s="29" t="s">
        <v>496</v>
      </c>
      <c r="F80" s="35">
        <v>29.95</v>
      </c>
      <c r="G80" s="29">
        <v>1</v>
      </c>
      <c r="H80" s="35">
        <v>29.95</v>
      </c>
      <c r="I80" s="29" t="s">
        <v>476</v>
      </c>
      <c r="J80" s="29">
        <v>19</v>
      </c>
      <c r="K80" s="29">
        <v>45</v>
      </c>
    </row>
    <row r="81" spans="1:11" x14ac:dyDescent="0.35">
      <c r="A81" s="29">
        <v>78</v>
      </c>
      <c r="B81" s="34">
        <v>42213</v>
      </c>
      <c r="C81" s="29" t="s">
        <v>480</v>
      </c>
      <c r="D81" s="29" t="s">
        <v>487</v>
      </c>
      <c r="E81" s="29" t="s">
        <v>496</v>
      </c>
      <c r="F81" s="35">
        <v>19.95</v>
      </c>
      <c r="G81" s="29">
        <v>1</v>
      </c>
      <c r="H81" s="35">
        <v>19.95</v>
      </c>
      <c r="I81" s="29" t="s">
        <v>473</v>
      </c>
      <c r="J81" s="29">
        <v>48</v>
      </c>
      <c r="K81" s="29">
        <v>25</v>
      </c>
    </row>
    <row r="82" spans="1:11" x14ac:dyDescent="0.35">
      <c r="A82" s="29">
        <v>79</v>
      </c>
      <c r="B82" s="34">
        <v>42242</v>
      </c>
      <c r="C82" s="29" t="s">
        <v>480</v>
      </c>
      <c r="D82" s="29" t="s">
        <v>487</v>
      </c>
      <c r="E82" s="29" t="s">
        <v>494</v>
      </c>
      <c r="F82" s="35">
        <v>21.95</v>
      </c>
      <c r="G82" s="29">
        <v>3</v>
      </c>
      <c r="H82" s="35">
        <v>65.849999999999994</v>
      </c>
      <c r="I82" s="29" t="s">
        <v>472</v>
      </c>
      <c r="J82" s="29">
        <v>21</v>
      </c>
      <c r="K82" s="29">
        <v>22</v>
      </c>
    </row>
    <row r="83" spans="1:11" x14ac:dyDescent="0.35">
      <c r="A83" s="29">
        <v>80</v>
      </c>
      <c r="B83" s="34">
        <v>42068</v>
      </c>
      <c r="C83" s="29" t="s">
        <v>489</v>
      </c>
      <c r="D83" s="29" t="s">
        <v>491</v>
      </c>
      <c r="E83" s="29" t="s">
        <v>488</v>
      </c>
      <c r="F83" s="35">
        <v>22.95</v>
      </c>
      <c r="G83" s="29">
        <v>1</v>
      </c>
      <c r="H83" s="35">
        <v>22.95</v>
      </c>
      <c r="I83" s="29" t="s">
        <v>2</v>
      </c>
      <c r="J83" s="29">
        <v>40</v>
      </c>
      <c r="K83" s="29">
        <v>20</v>
      </c>
    </row>
    <row r="84" spans="1:11" x14ac:dyDescent="0.35">
      <c r="A84" s="29">
        <v>81</v>
      </c>
      <c r="B84" s="34">
        <v>42234</v>
      </c>
      <c r="C84" s="29" t="s">
        <v>489</v>
      </c>
      <c r="D84" s="29" t="s">
        <v>492</v>
      </c>
      <c r="E84" s="29" t="s">
        <v>496</v>
      </c>
      <c r="F84" s="35">
        <v>19.95</v>
      </c>
      <c r="G84" s="29">
        <v>4</v>
      </c>
      <c r="H84" s="35">
        <v>79.8</v>
      </c>
      <c r="I84" s="29" t="s">
        <v>473</v>
      </c>
      <c r="J84" s="29">
        <v>25</v>
      </c>
      <c r="K84" s="29">
        <v>25</v>
      </c>
    </row>
    <row r="85" spans="1:11" x14ac:dyDescent="0.35">
      <c r="A85" s="29">
        <v>82</v>
      </c>
      <c r="B85" s="34">
        <v>42310</v>
      </c>
      <c r="C85" s="29" t="s">
        <v>480</v>
      </c>
      <c r="D85" s="29" t="s">
        <v>487</v>
      </c>
      <c r="E85" s="29" t="s">
        <v>494</v>
      </c>
      <c r="F85" s="35">
        <v>19.95</v>
      </c>
      <c r="G85" s="29">
        <v>4</v>
      </c>
      <c r="H85" s="35">
        <v>79.8</v>
      </c>
      <c r="I85" s="29" t="s">
        <v>473</v>
      </c>
      <c r="J85" s="29">
        <v>59</v>
      </c>
      <c r="K85" s="29">
        <v>25</v>
      </c>
    </row>
    <row r="86" spans="1:11" x14ac:dyDescent="0.35">
      <c r="A86" s="29">
        <v>83</v>
      </c>
      <c r="B86" s="34">
        <v>42357</v>
      </c>
      <c r="C86" s="29" t="s">
        <v>489</v>
      </c>
      <c r="D86" s="29" t="s">
        <v>492</v>
      </c>
      <c r="E86" s="29" t="s">
        <v>488</v>
      </c>
      <c r="F86" s="35">
        <v>22.95</v>
      </c>
      <c r="G86" s="29">
        <v>5</v>
      </c>
      <c r="H86" s="35">
        <v>114.75</v>
      </c>
      <c r="I86" s="29" t="s">
        <v>2</v>
      </c>
      <c r="J86" s="29">
        <v>57</v>
      </c>
      <c r="K86" s="29">
        <v>20</v>
      </c>
    </row>
    <row r="87" spans="1:11" x14ac:dyDescent="0.35">
      <c r="A87" s="29">
        <v>84</v>
      </c>
      <c r="B87" s="34">
        <v>42190</v>
      </c>
      <c r="C87" s="29" t="s">
        <v>480</v>
      </c>
      <c r="D87" s="29" t="s">
        <v>495</v>
      </c>
      <c r="E87" s="29" t="s">
        <v>488</v>
      </c>
      <c r="F87" s="35">
        <v>22.95</v>
      </c>
      <c r="G87" s="29">
        <v>1</v>
      </c>
      <c r="H87" s="35">
        <v>22.95</v>
      </c>
      <c r="I87" s="29" t="s">
        <v>2</v>
      </c>
      <c r="J87" s="29">
        <v>56</v>
      </c>
      <c r="K87" s="29">
        <v>20</v>
      </c>
    </row>
    <row r="88" spans="1:11" x14ac:dyDescent="0.35">
      <c r="A88" s="29">
        <v>85</v>
      </c>
      <c r="B88" s="34">
        <v>42110</v>
      </c>
      <c r="C88" s="29" t="s">
        <v>489</v>
      </c>
      <c r="D88" s="29" t="s">
        <v>492</v>
      </c>
      <c r="E88" s="29" t="s">
        <v>488</v>
      </c>
      <c r="F88" s="35">
        <v>19.95</v>
      </c>
      <c r="G88" s="29">
        <v>1</v>
      </c>
      <c r="H88" s="35">
        <v>19.95</v>
      </c>
      <c r="I88" s="29" t="s">
        <v>473</v>
      </c>
      <c r="J88" s="29">
        <v>19</v>
      </c>
      <c r="K88" s="29">
        <v>25</v>
      </c>
    </row>
    <row r="89" spans="1:11" x14ac:dyDescent="0.35">
      <c r="A89" s="29">
        <v>86</v>
      </c>
      <c r="B89" s="34">
        <v>42361</v>
      </c>
      <c r="C89" s="29" t="s">
        <v>489</v>
      </c>
      <c r="D89" s="29" t="s">
        <v>492</v>
      </c>
      <c r="E89" s="29" t="s">
        <v>496</v>
      </c>
      <c r="F89" s="35">
        <v>21.95</v>
      </c>
      <c r="G89" s="29">
        <v>5</v>
      </c>
      <c r="H89" s="35">
        <v>109.75</v>
      </c>
      <c r="I89" s="29" t="s">
        <v>472</v>
      </c>
      <c r="J89" s="29">
        <v>54</v>
      </c>
      <c r="K89" s="29">
        <v>22</v>
      </c>
    </row>
    <row r="90" spans="1:11" x14ac:dyDescent="0.35">
      <c r="A90" s="29">
        <v>87</v>
      </c>
      <c r="B90" s="34">
        <v>42153</v>
      </c>
      <c r="C90" s="29" t="s">
        <v>489</v>
      </c>
      <c r="D90" s="29" t="s">
        <v>493</v>
      </c>
      <c r="E90" s="29" t="s">
        <v>496</v>
      </c>
      <c r="F90" s="35">
        <v>29.95</v>
      </c>
      <c r="G90" s="29">
        <v>2</v>
      </c>
      <c r="H90" s="35">
        <v>59.9</v>
      </c>
      <c r="I90" s="29" t="s">
        <v>476</v>
      </c>
      <c r="J90" s="29">
        <v>65</v>
      </c>
      <c r="K90" s="29">
        <v>45</v>
      </c>
    </row>
    <row r="91" spans="1:11" x14ac:dyDescent="0.35">
      <c r="A91" s="29">
        <v>88</v>
      </c>
      <c r="B91" s="34">
        <v>42125</v>
      </c>
      <c r="C91" s="29" t="s">
        <v>480</v>
      </c>
      <c r="D91" s="29" t="s">
        <v>493</v>
      </c>
      <c r="E91" s="29" t="s">
        <v>488</v>
      </c>
      <c r="F91" s="35">
        <v>21.95</v>
      </c>
      <c r="G91" s="29">
        <v>2</v>
      </c>
      <c r="H91" s="35">
        <v>43.9</v>
      </c>
      <c r="I91" s="29" t="s">
        <v>472</v>
      </c>
      <c r="J91" s="29">
        <v>25</v>
      </c>
      <c r="K91" s="29">
        <v>22</v>
      </c>
    </row>
    <row r="92" spans="1:11" x14ac:dyDescent="0.35">
      <c r="A92" s="29">
        <v>89</v>
      </c>
      <c r="B92" s="34">
        <v>42188</v>
      </c>
      <c r="C92" s="29" t="s">
        <v>489</v>
      </c>
      <c r="D92" s="29" t="s">
        <v>491</v>
      </c>
      <c r="E92" s="29" t="s">
        <v>488</v>
      </c>
      <c r="F92" s="35">
        <v>19.95</v>
      </c>
      <c r="G92" s="29">
        <v>2</v>
      </c>
      <c r="H92" s="35">
        <v>39.9</v>
      </c>
      <c r="I92" s="29" t="s">
        <v>473</v>
      </c>
      <c r="J92" s="29">
        <v>30</v>
      </c>
      <c r="K92" s="29">
        <v>25</v>
      </c>
    </row>
    <row r="93" spans="1:11" x14ac:dyDescent="0.35">
      <c r="A93" s="29">
        <v>90</v>
      </c>
      <c r="B93" s="34">
        <v>42228</v>
      </c>
      <c r="C93" s="29" t="s">
        <v>489</v>
      </c>
      <c r="D93" s="29" t="s">
        <v>487</v>
      </c>
      <c r="E93" s="29" t="s">
        <v>488</v>
      </c>
      <c r="F93" s="35">
        <v>29.95</v>
      </c>
      <c r="G93" s="29">
        <v>7</v>
      </c>
      <c r="H93" s="35">
        <v>209.65</v>
      </c>
      <c r="I93" s="29" t="s">
        <v>476</v>
      </c>
      <c r="J93" s="29">
        <v>57</v>
      </c>
      <c r="K93" s="29">
        <v>45</v>
      </c>
    </row>
    <row r="94" spans="1:11" x14ac:dyDescent="0.35">
      <c r="A94" s="29">
        <v>91</v>
      </c>
      <c r="B94" s="34">
        <v>42176</v>
      </c>
      <c r="C94" s="29" t="s">
        <v>480</v>
      </c>
      <c r="D94" s="29" t="s">
        <v>493</v>
      </c>
      <c r="E94" s="29" t="s">
        <v>488</v>
      </c>
      <c r="F94" s="35">
        <v>19.95</v>
      </c>
      <c r="G94" s="29">
        <v>1</v>
      </c>
      <c r="H94" s="35">
        <v>19.95</v>
      </c>
      <c r="I94" s="29" t="s">
        <v>473</v>
      </c>
      <c r="J94" s="29">
        <v>43</v>
      </c>
      <c r="K94" s="29">
        <v>25</v>
      </c>
    </row>
    <row r="95" spans="1:11" x14ac:dyDescent="0.35">
      <c r="A95" s="29">
        <v>92</v>
      </c>
      <c r="B95" s="34">
        <v>42353</v>
      </c>
      <c r="C95" s="29" t="s">
        <v>489</v>
      </c>
      <c r="D95" s="29" t="s">
        <v>487</v>
      </c>
      <c r="E95" s="29" t="s">
        <v>494</v>
      </c>
      <c r="F95" s="35">
        <v>19.95</v>
      </c>
      <c r="G95" s="29">
        <v>4</v>
      </c>
      <c r="H95" s="35">
        <v>79.8</v>
      </c>
      <c r="I95" s="29" t="s">
        <v>473</v>
      </c>
      <c r="J95" s="29">
        <v>44</v>
      </c>
      <c r="K95" s="29">
        <v>25</v>
      </c>
    </row>
    <row r="96" spans="1:11" x14ac:dyDescent="0.35">
      <c r="A96" s="29">
        <v>93</v>
      </c>
      <c r="B96" s="34">
        <v>42149</v>
      </c>
      <c r="C96" s="29" t="s">
        <v>489</v>
      </c>
      <c r="D96" s="29" t="s">
        <v>493</v>
      </c>
      <c r="E96" s="29" t="s">
        <v>490</v>
      </c>
      <c r="F96" s="35">
        <v>24.95</v>
      </c>
      <c r="G96" s="29">
        <v>5</v>
      </c>
      <c r="H96" s="35">
        <v>124.75</v>
      </c>
      <c r="I96" s="29" t="s">
        <v>475</v>
      </c>
      <c r="J96" s="29">
        <v>21</v>
      </c>
      <c r="K96" s="29">
        <v>30</v>
      </c>
    </row>
    <row r="97" spans="1:11" x14ac:dyDescent="0.35">
      <c r="A97" s="29">
        <v>94</v>
      </c>
      <c r="B97" s="34">
        <v>42086</v>
      </c>
      <c r="C97" s="29" t="s">
        <v>489</v>
      </c>
      <c r="D97" s="29" t="s">
        <v>493</v>
      </c>
      <c r="E97" s="29" t="s">
        <v>488</v>
      </c>
      <c r="F97" s="35">
        <v>24.95</v>
      </c>
      <c r="G97" s="29">
        <v>1</v>
      </c>
      <c r="H97" s="35">
        <v>24.95</v>
      </c>
      <c r="I97" s="29" t="s">
        <v>475</v>
      </c>
      <c r="J97" s="29">
        <v>20</v>
      </c>
      <c r="K97" s="29">
        <v>30</v>
      </c>
    </row>
    <row r="98" spans="1:11" x14ac:dyDescent="0.35">
      <c r="A98" s="29">
        <v>95</v>
      </c>
      <c r="B98" s="34">
        <v>42026</v>
      </c>
      <c r="C98" s="29" t="s">
        <v>480</v>
      </c>
      <c r="D98" s="29" t="s">
        <v>492</v>
      </c>
      <c r="E98" s="29" t="s">
        <v>488</v>
      </c>
      <c r="F98" s="35">
        <v>22.95</v>
      </c>
      <c r="G98" s="29">
        <v>7</v>
      </c>
      <c r="H98" s="35">
        <v>160.65</v>
      </c>
      <c r="I98" s="29" t="s">
        <v>2</v>
      </c>
      <c r="J98" s="29">
        <v>49</v>
      </c>
      <c r="K98" s="29">
        <v>20</v>
      </c>
    </row>
    <row r="99" spans="1:11" x14ac:dyDescent="0.35">
      <c r="A99" s="29">
        <v>96</v>
      </c>
      <c r="B99" s="34">
        <v>42273</v>
      </c>
      <c r="C99" s="29" t="s">
        <v>489</v>
      </c>
      <c r="D99" s="29" t="s">
        <v>487</v>
      </c>
      <c r="E99" s="29" t="s">
        <v>494</v>
      </c>
      <c r="F99" s="35">
        <v>21.95</v>
      </c>
      <c r="G99" s="29">
        <v>3</v>
      </c>
      <c r="H99" s="35">
        <v>65.849999999999994</v>
      </c>
      <c r="I99" s="29" t="s">
        <v>472</v>
      </c>
      <c r="J99" s="29">
        <v>37</v>
      </c>
      <c r="K99" s="29">
        <v>22</v>
      </c>
    </row>
    <row r="100" spans="1:11" x14ac:dyDescent="0.35">
      <c r="A100" s="29">
        <v>97</v>
      </c>
      <c r="B100" s="34">
        <v>42365</v>
      </c>
      <c r="C100" s="29" t="s">
        <v>489</v>
      </c>
      <c r="D100" s="29" t="s">
        <v>493</v>
      </c>
      <c r="E100" s="29" t="s">
        <v>488</v>
      </c>
      <c r="F100" s="35">
        <v>22.95</v>
      </c>
      <c r="G100" s="29">
        <v>6</v>
      </c>
      <c r="H100" s="35">
        <v>137.69999999999999</v>
      </c>
      <c r="I100" s="29" t="s">
        <v>2</v>
      </c>
      <c r="J100" s="29">
        <v>69</v>
      </c>
      <c r="K100" s="29">
        <v>20</v>
      </c>
    </row>
    <row r="101" spans="1:11" x14ac:dyDescent="0.35">
      <c r="A101" s="29">
        <v>98</v>
      </c>
      <c r="B101" s="34">
        <v>42209</v>
      </c>
      <c r="C101" s="29" t="s">
        <v>489</v>
      </c>
      <c r="D101" s="29" t="s">
        <v>487</v>
      </c>
      <c r="E101" s="29" t="s">
        <v>490</v>
      </c>
      <c r="F101" s="35">
        <v>29.95</v>
      </c>
      <c r="G101" s="29">
        <v>1</v>
      </c>
      <c r="H101" s="35">
        <v>29.95</v>
      </c>
      <c r="I101" s="29" t="s">
        <v>476</v>
      </c>
      <c r="J101" s="29">
        <v>62</v>
      </c>
      <c r="K101" s="29">
        <v>45</v>
      </c>
    </row>
    <row r="102" spans="1:11" x14ac:dyDescent="0.35">
      <c r="A102" s="29">
        <v>99</v>
      </c>
      <c r="B102" s="34">
        <v>42121</v>
      </c>
      <c r="C102" s="29" t="s">
        <v>489</v>
      </c>
      <c r="D102" s="29" t="s">
        <v>493</v>
      </c>
      <c r="E102" s="29" t="s">
        <v>488</v>
      </c>
      <c r="F102" s="35">
        <v>19.95</v>
      </c>
      <c r="G102" s="29">
        <v>6</v>
      </c>
      <c r="H102" s="35">
        <v>119.69999999999999</v>
      </c>
      <c r="I102" s="29" t="s">
        <v>473</v>
      </c>
      <c r="J102" s="29">
        <v>38</v>
      </c>
      <c r="K102" s="29">
        <v>25</v>
      </c>
    </row>
    <row r="103" spans="1:11" x14ac:dyDescent="0.35">
      <c r="A103" s="29">
        <v>100</v>
      </c>
      <c r="B103" s="34">
        <v>42131</v>
      </c>
      <c r="C103" s="29" t="s">
        <v>489</v>
      </c>
      <c r="D103" s="29" t="s">
        <v>492</v>
      </c>
      <c r="E103" s="29" t="s">
        <v>488</v>
      </c>
      <c r="F103" s="35">
        <v>19.95</v>
      </c>
      <c r="G103" s="29">
        <v>1</v>
      </c>
      <c r="H103" s="35">
        <v>19.95</v>
      </c>
      <c r="I103" s="29" t="s">
        <v>473</v>
      </c>
      <c r="J103" s="29">
        <v>55</v>
      </c>
      <c r="K103" s="29">
        <v>25</v>
      </c>
    </row>
    <row r="104" spans="1:11" x14ac:dyDescent="0.35">
      <c r="A104" s="29">
        <v>101</v>
      </c>
      <c r="B104" s="34">
        <v>42066</v>
      </c>
      <c r="C104" s="29" t="s">
        <v>480</v>
      </c>
      <c r="D104" s="29" t="s">
        <v>491</v>
      </c>
      <c r="E104" s="29" t="s">
        <v>490</v>
      </c>
      <c r="F104" s="35">
        <v>19.95</v>
      </c>
      <c r="G104" s="29">
        <v>2</v>
      </c>
      <c r="H104" s="35">
        <v>39.9</v>
      </c>
      <c r="I104" s="29" t="s">
        <v>473</v>
      </c>
      <c r="J104" s="29">
        <v>24</v>
      </c>
      <c r="K104" s="29">
        <v>25</v>
      </c>
    </row>
    <row r="105" spans="1:11" x14ac:dyDescent="0.35">
      <c r="A105" s="29">
        <v>102</v>
      </c>
      <c r="B105" s="34">
        <v>42086</v>
      </c>
      <c r="C105" s="29" t="s">
        <v>489</v>
      </c>
      <c r="D105" s="29" t="s">
        <v>493</v>
      </c>
      <c r="E105" s="29" t="s">
        <v>496</v>
      </c>
      <c r="F105" s="35">
        <v>22.95</v>
      </c>
      <c r="G105" s="29">
        <v>5</v>
      </c>
      <c r="H105" s="35">
        <v>114.75</v>
      </c>
      <c r="I105" s="29" t="s">
        <v>2</v>
      </c>
      <c r="J105" s="29">
        <v>30</v>
      </c>
      <c r="K105" s="29">
        <v>20</v>
      </c>
    </row>
    <row r="106" spans="1:11" x14ac:dyDescent="0.35">
      <c r="A106" s="29">
        <v>103</v>
      </c>
      <c r="B106" s="34">
        <v>42343</v>
      </c>
      <c r="C106" s="29" t="s">
        <v>480</v>
      </c>
      <c r="D106" s="29" t="s">
        <v>492</v>
      </c>
      <c r="E106" s="29" t="s">
        <v>496</v>
      </c>
      <c r="F106" s="35">
        <v>21.95</v>
      </c>
      <c r="G106" s="29">
        <v>1</v>
      </c>
      <c r="H106" s="35">
        <v>21.95</v>
      </c>
      <c r="I106" s="29" t="s">
        <v>472</v>
      </c>
      <c r="J106" s="29">
        <v>39</v>
      </c>
      <c r="K106" s="29">
        <v>22</v>
      </c>
    </row>
    <row r="107" spans="1:11" x14ac:dyDescent="0.35">
      <c r="A107" s="29">
        <v>104</v>
      </c>
      <c r="B107" s="34">
        <v>42319</v>
      </c>
      <c r="C107" s="29" t="s">
        <v>480</v>
      </c>
      <c r="D107" s="29" t="s">
        <v>493</v>
      </c>
      <c r="E107" s="29" t="s">
        <v>494</v>
      </c>
      <c r="F107" s="35">
        <v>29.95</v>
      </c>
      <c r="G107" s="29">
        <v>6</v>
      </c>
      <c r="H107" s="35">
        <v>179.7</v>
      </c>
      <c r="I107" s="29" t="s">
        <v>476</v>
      </c>
      <c r="J107" s="29">
        <v>59</v>
      </c>
      <c r="K107" s="29">
        <v>45</v>
      </c>
    </row>
    <row r="108" spans="1:11" x14ac:dyDescent="0.35">
      <c r="A108" s="29">
        <v>105</v>
      </c>
      <c r="B108" s="34">
        <v>42107</v>
      </c>
      <c r="C108" s="29" t="s">
        <v>489</v>
      </c>
      <c r="D108" s="29" t="s">
        <v>495</v>
      </c>
      <c r="E108" s="29" t="s">
        <v>490</v>
      </c>
      <c r="F108" s="35">
        <v>19.95</v>
      </c>
      <c r="G108" s="29">
        <v>2</v>
      </c>
      <c r="H108" s="35">
        <v>39.9</v>
      </c>
      <c r="I108" s="29" t="s">
        <v>473</v>
      </c>
      <c r="J108" s="29">
        <v>26</v>
      </c>
      <c r="K108" s="29">
        <v>25</v>
      </c>
    </row>
    <row r="109" spans="1:11" x14ac:dyDescent="0.35">
      <c r="A109" s="29">
        <v>106</v>
      </c>
      <c r="B109" s="34">
        <v>42351</v>
      </c>
      <c r="C109" s="29" t="s">
        <v>489</v>
      </c>
      <c r="D109" s="29" t="s">
        <v>492</v>
      </c>
      <c r="E109" s="29" t="s">
        <v>496</v>
      </c>
      <c r="F109" s="35">
        <v>24.95</v>
      </c>
      <c r="G109" s="29">
        <v>1</v>
      </c>
      <c r="H109" s="35">
        <v>24.95</v>
      </c>
      <c r="I109" s="29" t="s">
        <v>474</v>
      </c>
      <c r="J109" s="29">
        <v>33</v>
      </c>
      <c r="K109" s="29">
        <v>35</v>
      </c>
    </row>
    <row r="110" spans="1:11" x14ac:dyDescent="0.35">
      <c r="A110" s="29">
        <v>107</v>
      </c>
      <c r="B110" s="34">
        <v>42282</v>
      </c>
      <c r="C110" s="29" t="s">
        <v>489</v>
      </c>
      <c r="D110" s="29" t="s">
        <v>492</v>
      </c>
      <c r="E110" s="29" t="s">
        <v>488</v>
      </c>
      <c r="F110" s="35">
        <v>24.95</v>
      </c>
      <c r="G110" s="29">
        <v>4</v>
      </c>
      <c r="H110" s="35">
        <v>99.8</v>
      </c>
      <c r="I110" s="29" t="s">
        <v>475</v>
      </c>
      <c r="J110" s="29">
        <v>20</v>
      </c>
      <c r="K110" s="29">
        <v>30</v>
      </c>
    </row>
    <row r="111" spans="1:11" x14ac:dyDescent="0.35">
      <c r="A111" s="29">
        <v>108</v>
      </c>
      <c r="B111" s="34">
        <v>42006</v>
      </c>
      <c r="C111" s="29" t="s">
        <v>489</v>
      </c>
      <c r="D111" s="29" t="s">
        <v>492</v>
      </c>
      <c r="E111" s="29" t="s">
        <v>488</v>
      </c>
      <c r="F111" s="35">
        <v>21.95</v>
      </c>
      <c r="G111" s="29">
        <v>4</v>
      </c>
      <c r="H111" s="35">
        <v>87.8</v>
      </c>
      <c r="I111" s="29" t="s">
        <v>472</v>
      </c>
      <c r="J111" s="29">
        <v>18</v>
      </c>
      <c r="K111" s="29">
        <v>22</v>
      </c>
    </row>
    <row r="112" spans="1:11" x14ac:dyDescent="0.35">
      <c r="A112" s="29">
        <v>109</v>
      </c>
      <c r="B112" s="34">
        <v>42312</v>
      </c>
      <c r="C112" s="29" t="s">
        <v>480</v>
      </c>
      <c r="D112" s="29" t="s">
        <v>493</v>
      </c>
      <c r="E112" s="29" t="s">
        <v>490</v>
      </c>
      <c r="F112" s="35">
        <v>19.95</v>
      </c>
      <c r="G112" s="29">
        <v>2</v>
      </c>
      <c r="H112" s="35">
        <v>39.9</v>
      </c>
      <c r="I112" s="29" t="s">
        <v>473</v>
      </c>
      <c r="J112" s="29">
        <v>19</v>
      </c>
      <c r="K112" s="29">
        <v>25</v>
      </c>
    </row>
    <row r="113" spans="1:11" x14ac:dyDescent="0.35">
      <c r="A113" s="29">
        <v>110</v>
      </c>
      <c r="B113" s="34">
        <v>42123</v>
      </c>
      <c r="C113" s="29" t="s">
        <v>489</v>
      </c>
      <c r="D113" s="29" t="s">
        <v>493</v>
      </c>
      <c r="E113" s="29" t="s">
        <v>488</v>
      </c>
      <c r="F113" s="35">
        <v>21.95</v>
      </c>
      <c r="G113" s="29">
        <v>3</v>
      </c>
      <c r="H113" s="35">
        <v>65.849999999999994</v>
      </c>
      <c r="I113" s="29" t="s">
        <v>472</v>
      </c>
      <c r="J113" s="29">
        <v>61</v>
      </c>
      <c r="K113" s="29">
        <v>22</v>
      </c>
    </row>
    <row r="114" spans="1:11" x14ac:dyDescent="0.35">
      <c r="A114" s="29">
        <v>111</v>
      </c>
      <c r="B114" s="34">
        <v>42279</v>
      </c>
      <c r="C114" s="29" t="s">
        <v>480</v>
      </c>
      <c r="D114" s="29" t="s">
        <v>493</v>
      </c>
      <c r="E114" s="29" t="s">
        <v>490</v>
      </c>
      <c r="F114" s="35">
        <v>19.95</v>
      </c>
      <c r="G114" s="29">
        <v>10</v>
      </c>
      <c r="H114" s="35">
        <v>199.5</v>
      </c>
      <c r="I114" s="29" t="s">
        <v>473</v>
      </c>
      <c r="J114" s="29">
        <v>39</v>
      </c>
      <c r="K114" s="29">
        <v>25</v>
      </c>
    </row>
    <row r="115" spans="1:11" x14ac:dyDescent="0.35">
      <c r="A115" s="29">
        <v>112</v>
      </c>
      <c r="B115" s="34">
        <v>42364</v>
      </c>
      <c r="C115" s="29" t="s">
        <v>480</v>
      </c>
      <c r="D115" s="29" t="s">
        <v>495</v>
      </c>
      <c r="E115" s="29" t="s">
        <v>488</v>
      </c>
      <c r="F115" s="35">
        <v>21.95</v>
      </c>
      <c r="G115" s="29">
        <v>1</v>
      </c>
      <c r="H115" s="35">
        <v>21.95</v>
      </c>
      <c r="I115" s="29" t="s">
        <v>472</v>
      </c>
      <c r="J115" s="29">
        <v>52</v>
      </c>
      <c r="K115" s="29">
        <v>22</v>
      </c>
    </row>
    <row r="116" spans="1:11" x14ac:dyDescent="0.35">
      <c r="A116" s="29">
        <v>113</v>
      </c>
      <c r="B116" s="34">
        <v>42313</v>
      </c>
      <c r="C116" s="29" t="s">
        <v>489</v>
      </c>
      <c r="D116" s="29" t="s">
        <v>492</v>
      </c>
      <c r="E116" s="29" t="s">
        <v>488</v>
      </c>
      <c r="F116" s="35">
        <v>24.95</v>
      </c>
      <c r="G116" s="29">
        <v>5</v>
      </c>
      <c r="H116" s="35">
        <v>124.75</v>
      </c>
      <c r="I116" s="29" t="s">
        <v>474</v>
      </c>
      <c r="J116" s="29">
        <v>20</v>
      </c>
      <c r="K116" s="29">
        <v>35</v>
      </c>
    </row>
    <row r="117" spans="1:11" x14ac:dyDescent="0.35">
      <c r="A117" s="29">
        <v>114</v>
      </c>
      <c r="B117" s="34">
        <v>42323</v>
      </c>
      <c r="C117" s="29" t="s">
        <v>489</v>
      </c>
      <c r="D117" s="29" t="s">
        <v>492</v>
      </c>
      <c r="E117" s="29" t="s">
        <v>488</v>
      </c>
      <c r="F117" s="35">
        <v>29.95</v>
      </c>
      <c r="G117" s="29">
        <v>1</v>
      </c>
      <c r="H117" s="35">
        <v>29.95</v>
      </c>
      <c r="I117" s="29" t="s">
        <v>476</v>
      </c>
      <c r="J117" s="29">
        <v>50</v>
      </c>
      <c r="K117" s="29">
        <v>45</v>
      </c>
    </row>
    <row r="118" spans="1:11" x14ac:dyDescent="0.35">
      <c r="A118" s="29">
        <v>115</v>
      </c>
      <c r="B118" s="34">
        <v>42182</v>
      </c>
      <c r="C118" s="29" t="s">
        <v>480</v>
      </c>
      <c r="D118" s="29" t="s">
        <v>493</v>
      </c>
      <c r="E118" s="29" t="s">
        <v>494</v>
      </c>
      <c r="F118" s="35">
        <v>21.95</v>
      </c>
      <c r="G118" s="29">
        <v>1</v>
      </c>
      <c r="H118" s="35">
        <v>21.95</v>
      </c>
      <c r="I118" s="29" t="s">
        <v>472</v>
      </c>
      <c r="J118" s="29">
        <v>29</v>
      </c>
      <c r="K118" s="29">
        <v>22</v>
      </c>
    </row>
    <row r="119" spans="1:11" x14ac:dyDescent="0.35">
      <c r="A119" s="29">
        <v>116</v>
      </c>
      <c r="B119" s="34">
        <v>42115</v>
      </c>
      <c r="C119" s="29" t="s">
        <v>489</v>
      </c>
      <c r="D119" s="29" t="s">
        <v>492</v>
      </c>
      <c r="E119" s="29" t="s">
        <v>488</v>
      </c>
      <c r="F119" s="35">
        <v>29.95</v>
      </c>
      <c r="G119" s="29">
        <v>4</v>
      </c>
      <c r="H119" s="35">
        <v>119.8</v>
      </c>
      <c r="I119" s="29" t="s">
        <v>476</v>
      </c>
      <c r="J119" s="29">
        <v>55</v>
      </c>
      <c r="K119" s="29">
        <v>45</v>
      </c>
    </row>
    <row r="120" spans="1:11" x14ac:dyDescent="0.35">
      <c r="A120" s="29">
        <v>117</v>
      </c>
      <c r="B120" s="34">
        <v>42272</v>
      </c>
      <c r="C120" s="29" t="s">
        <v>489</v>
      </c>
      <c r="D120" s="29" t="s">
        <v>491</v>
      </c>
      <c r="E120" s="29" t="s">
        <v>488</v>
      </c>
      <c r="F120" s="35">
        <v>29.95</v>
      </c>
      <c r="G120" s="29">
        <v>3</v>
      </c>
      <c r="H120" s="35">
        <v>89.85</v>
      </c>
      <c r="I120" s="29" t="s">
        <v>476</v>
      </c>
      <c r="J120" s="29">
        <v>18</v>
      </c>
      <c r="K120" s="29">
        <v>45</v>
      </c>
    </row>
    <row r="121" spans="1:11" x14ac:dyDescent="0.35">
      <c r="A121" s="29">
        <v>118</v>
      </c>
      <c r="B121" s="34">
        <v>42028</v>
      </c>
      <c r="C121" s="29" t="s">
        <v>480</v>
      </c>
      <c r="D121" s="29" t="s">
        <v>487</v>
      </c>
      <c r="E121" s="29" t="s">
        <v>496</v>
      </c>
      <c r="F121" s="35">
        <v>21.95</v>
      </c>
      <c r="G121" s="29">
        <v>3</v>
      </c>
      <c r="H121" s="35">
        <v>65.849999999999994</v>
      </c>
      <c r="I121" s="29" t="s">
        <v>472</v>
      </c>
      <c r="J121" s="29">
        <v>39</v>
      </c>
      <c r="K121" s="29">
        <v>22</v>
      </c>
    </row>
    <row r="122" spans="1:11" x14ac:dyDescent="0.35">
      <c r="A122" s="29">
        <v>119</v>
      </c>
      <c r="B122" s="34">
        <v>42008</v>
      </c>
      <c r="C122" s="29" t="s">
        <v>489</v>
      </c>
      <c r="D122" s="29" t="s">
        <v>492</v>
      </c>
      <c r="E122" s="29" t="s">
        <v>494</v>
      </c>
      <c r="F122" s="35">
        <v>22.95</v>
      </c>
      <c r="G122" s="29">
        <v>4</v>
      </c>
      <c r="H122" s="35">
        <v>91.8</v>
      </c>
      <c r="I122" s="29" t="s">
        <v>2</v>
      </c>
      <c r="J122" s="29">
        <v>35</v>
      </c>
      <c r="K122" s="29">
        <v>20</v>
      </c>
    </row>
    <row r="123" spans="1:11" x14ac:dyDescent="0.35">
      <c r="A123" s="29">
        <v>120</v>
      </c>
      <c r="B123" s="34">
        <v>42130</v>
      </c>
      <c r="C123" s="29" t="s">
        <v>480</v>
      </c>
      <c r="D123" s="29" t="s">
        <v>491</v>
      </c>
      <c r="E123" s="29" t="s">
        <v>494</v>
      </c>
      <c r="F123" s="35">
        <v>24.95</v>
      </c>
      <c r="G123" s="29">
        <v>6</v>
      </c>
      <c r="H123" s="35">
        <v>149.69999999999999</v>
      </c>
      <c r="I123" s="29" t="s">
        <v>475</v>
      </c>
      <c r="J123" s="29">
        <v>38</v>
      </c>
      <c r="K123" s="29">
        <v>30</v>
      </c>
    </row>
    <row r="124" spans="1:11" x14ac:dyDescent="0.35">
      <c r="A124" s="29">
        <v>121</v>
      </c>
      <c r="B124" s="34">
        <v>42177</v>
      </c>
      <c r="C124" s="29" t="s">
        <v>489</v>
      </c>
      <c r="D124" s="29" t="s">
        <v>492</v>
      </c>
      <c r="E124" s="29" t="s">
        <v>490</v>
      </c>
      <c r="F124" s="35">
        <v>19.95</v>
      </c>
      <c r="G124" s="29">
        <v>3</v>
      </c>
      <c r="H124" s="35">
        <v>59.849999999999994</v>
      </c>
      <c r="I124" s="29" t="s">
        <v>473</v>
      </c>
      <c r="J124" s="29">
        <v>20</v>
      </c>
      <c r="K124" s="29">
        <v>25</v>
      </c>
    </row>
    <row r="125" spans="1:11" x14ac:dyDescent="0.35">
      <c r="A125" s="29">
        <v>122</v>
      </c>
      <c r="B125" s="34">
        <v>42197</v>
      </c>
      <c r="C125" s="29" t="s">
        <v>489</v>
      </c>
      <c r="D125" s="29" t="s">
        <v>495</v>
      </c>
      <c r="E125" s="29" t="s">
        <v>496</v>
      </c>
      <c r="F125" s="35">
        <v>21.95</v>
      </c>
      <c r="G125" s="29">
        <v>6</v>
      </c>
      <c r="H125" s="35">
        <v>131.69999999999999</v>
      </c>
      <c r="I125" s="29" t="s">
        <v>472</v>
      </c>
      <c r="J125" s="29">
        <v>60</v>
      </c>
      <c r="K125" s="29">
        <v>22</v>
      </c>
    </row>
    <row r="126" spans="1:11" x14ac:dyDescent="0.35">
      <c r="A126" s="29">
        <v>123</v>
      </c>
      <c r="B126" s="34">
        <v>42127</v>
      </c>
      <c r="C126" s="29" t="s">
        <v>489</v>
      </c>
      <c r="D126" s="29" t="s">
        <v>492</v>
      </c>
      <c r="E126" s="29" t="s">
        <v>496</v>
      </c>
      <c r="F126" s="35">
        <v>24.95</v>
      </c>
      <c r="G126" s="29">
        <v>2</v>
      </c>
      <c r="H126" s="35">
        <v>49.9</v>
      </c>
      <c r="I126" s="29" t="s">
        <v>474</v>
      </c>
      <c r="J126" s="29">
        <v>61</v>
      </c>
      <c r="K126" s="29">
        <v>35</v>
      </c>
    </row>
    <row r="127" spans="1:11" x14ac:dyDescent="0.35">
      <c r="A127" s="29">
        <v>124</v>
      </c>
      <c r="B127" s="34">
        <v>42072</v>
      </c>
      <c r="C127" s="29" t="s">
        <v>480</v>
      </c>
      <c r="D127" s="29" t="s">
        <v>493</v>
      </c>
      <c r="E127" s="29" t="s">
        <v>488</v>
      </c>
      <c r="F127" s="35">
        <v>21.95</v>
      </c>
      <c r="G127" s="29">
        <v>2</v>
      </c>
      <c r="H127" s="35">
        <v>43.9</v>
      </c>
      <c r="I127" s="29" t="s">
        <v>472</v>
      </c>
      <c r="J127" s="29">
        <v>67</v>
      </c>
      <c r="K127" s="29">
        <v>22</v>
      </c>
    </row>
    <row r="128" spans="1:11" x14ac:dyDescent="0.35">
      <c r="A128" s="29">
        <v>125</v>
      </c>
      <c r="B128" s="34">
        <v>42065</v>
      </c>
      <c r="C128" s="29" t="s">
        <v>489</v>
      </c>
      <c r="D128" s="29" t="s">
        <v>492</v>
      </c>
      <c r="E128" s="29" t="s">
        <v>496</v>
      </c>
      <c r="F128" s="35">
        <v>19.95</v>
      </c>
      <c r="G128" s="29">
        <v>1</v>
      </c>
      <c r="H128" s="35">
        <v>19.95</v>
      </c>
      <c r="I128" s="29" t="s">
        <v>473</v>
      </c>
      <c r="J128" s="29">
        <v>21</v>
      </c>
      <c r="K128" s="29">
        <v>25</v>
      </c>
    </row>
    <row r="129" spans="1:11" x14ac:dyDescent="0.35">
      <c r="A129" s="29">
        <v>126</v>
      </c>
      <c r="B129" s="34">
        <v>42091</v>
      </c>
      <c r="C129" s="29" t="s">
        <v>489</v>
      </c>
      <c r="D129" s="29" t="s">
        <v>495</v>
      </c>
      <c r="E129" s="29" t="s">
        <v>494</v>
      </c>
      <c r="F129" s="35">
        <v>21.95</v>
      </c>
      <c r="G129" s="29">
        <v>1</v>
      </c>
      <c r="H129" s="35">
        <v>21.95</v>
      </c>
      <c r="I129" s="29" t="s">
        <v>472</v>
      </c>
      <c r="J129" s="29">
        <v>40</v>
      </c>
      <c r="K129" s="29">
        <v>22</v>
      </c>
    </row>
    <row r="130" spans="1:11" x14ac:dyDescent="0.35">
      <c r="A130" s="29">
        <v>127</v>
      </c>
      <c r="B130" s="34">
        <v>42019</v>
      </c>
      <c r="C130" s="29" t="s">
        <v>489</v>
      </c>
      <c r="D130" s="29" t="s">
        <v>492</v>
      </c>
      <c r="E130" s="29" t="s">
        <v>488</v>
      </c>
      <c r="F130" s="35">
        <v>24.95</v>
      </c>
      <c r="G130" s="29">
        <v>1</v>
      </c>
      <c r="H130" s="35">
        <v>24.95</v>
      </c>
      <c r="I130" s="29" t="s">
        <v>475</v>
      </c>
      <c r="J130" s="29">
        <v>25</v>
      </c>
      <c r="K130" s="29">
        <v>30</v>
      </c>
    </row>
    <row r="131" spans="1:11" x14ac:dyDescent="0.35">
      <c r="A131" s="29">
        <v>128</v>
      </c>
      <c r="B131" s="34">
        <v>42326</v>
      </c>
      <c r="C131" s="29" t="s">
        <v>489</v>
      </c>
      <c r="D131" s="29" t="s">
        <v>487</v>
      </c>
      <c r="E131" s="29" t="s">
        <v>488</v>
      </c>
      <c r="F131" s="35">
        <v>19.95</v>
      </c>
      <c r="G131" s="29">
        <v>2</v>
      </c>
      <c r="H131" s="35">
        <v>39.9</v>
      </c>
      <c r="I131" s="29" t="s">
        <v>473</v>
      </c>
      <c r="J131" s="29">
        <v>50</v>
      </c>
      <c r="K131" s="29">
        <v>25</v>
      </c>
    </row>
    <row r="132" spans="1:11" x14ac:dyDescent="0.35">
      <c r="A132" s="29">
        <v>129</v>
      </c>
      <c r="B132" s="34">
        <v>42090</v>
      </c>
      <c r="C132" s="29" t="s">
        <v>489</v>
      </c>
      <c r="D132" s="29" t="s">
        <v>492</v>
      </c>
      <c r="E132" s="29" t="s">
        <v>488</v>
      </c>
      <c r="F132" s="35">
        <v>24.95</v>
      </c>
      <c r="G132" s="29">
        <v>1</v>
      </c>
      <c r="H132" s="35">
        <v>24.95</v>
      </c>
      <c r="I132" s="29" t="s">
        <v>475</v>
      </c>
      <c r="J132" s="29">
        <v>24</v>
      </c>
      <c r="K132" s="29">
        <v>30</v>
      </c>
    </row>
    <row r="133" spans="1:11" x14ac:dyDescent="0.35">
      <c r="A133" s="29">
        <v>130</v>
      </c>
      <c r="B133" s="34">
        <v>42227</v>
      </c>
      <c r="C133" s="29" t="s">
        <v>480</v>
      </c>
      <c r="D133" s="29" t="s">
        <v>493</v>
      </c>
      <c r="E133" s="29" t="s">
        <v>488</v>
      </c>
      <c r="F133" s="35">
        <v>22.95</v>
      </c>
      <c r="G133" s="29">
        <v>5</v>
      </c>
      <c r="H133" s="35">
        <v>114.75</v>
      </c>
      <c r="I133" s="29" t="s">
        <v>2</v>
      </c>
      <c r="J133" s="29">
        <v>28</v>
      </c>
      <c r="K133" s="29">
        <v>20</v>
      </c>
    </row>
    <row r="134" spans="1:11" x14ac:dyDescent="0.35">
      <c r="A134" s="29">
        <v>131</v>
      </c>
      <c r="B134" s="34">
        <v>42362</v>
      </c>
      <c r="C134" s="29" t="s">
        <v>489</v>
      </c>
      <c r="D134" s="29" t="s">
        <v>492</v>
      </c>
      <c r="E134" s="29" t="s">
        <v>496</v>
      </c>
      <c r="F134" s="35">
        <v>19.95</v>
      </c>
      <c r="G134" s="29">
        <v>6</v>
      </c>
      <c r="H134" s="35">
        <v>119.69999999999999</v>
      </c>
      <c r="I134" s="29" t="s">
        <v>473</v>
      </c>
      <c r="J134" s="29">
        <v>22</v>
      </c>
      <c r="K134" s="29">
        <v>25</v>
      </c>
    </row>
    <row r="135" spans="1:11" x14ac:dyDescent="0.35">
      <c r="A135" s="29">
        <v>132</v>
      </c>
      <c r="B135" s="34">
        <v>42335</v>
      </c>
      <c r="C135" s="29" t="s">
        <v>489</v>
      </c>
      <c r="D135" s="29" t="s">
        <v>493</v>
      </c>
      <c r="E135" s="29" t="s">
        <v>488</v>
      </c>
      <c r="F135" s="35">
        <v>21.95</v>
      </c>
      <c r="G135" s="29">
        <v>2</v>
      </c>
      <c r="H135" s="35">
        <v>43.9</v>
      </c>
      <c r="I135" s="29" t="s">
        <v>472</v>
      </c>
      <c r="J135" s="29">
        <v>22</v>
      </c>
      <c r="K135" s="29">
        <v>22</v>
      </c>
    </row>
    <row r="136" spans="1:11" x14ac:dyDescent="0.35">
      <c r="A136" s="29">
        <v>133</v>
      </c>
      <c r="B136" s="34">
        <v>42075</v>
      </c>
      <c r="C136" s="29" t="s">
        <v>489</v>
      </c>
      <c r="D136" s="29" t="s">
        <v>492</v>
      </c>
      <c r="E136" s="29" t="s">
        <v>488</v>
      </c>
      <c r="F136" s="35">
        <v>24.95</v>
      </c>
      <c r="G136" s="29">
        <v>1</v>
      </c>
      <c r="H136" s="35">
        <v>24.95</v>
      </c>
      <c r="I136" s="29" t="s">
        <v>475</v>
      </c>
      <c r="J136" s="29">
        <v>27</v>
      </c>
      <c r="K136" s="29">
        <v>30</v>
      </c>
    </row>
    <row r="137" spans="1:11" x14ac:dyDescent="0.35">
      <c r="A137" s="29">
        <v>134</v>
      </c>
      <c r="B137" s="34">
        <v>42263</v>
      </c>
      <c r="C137" s="29" t="s">
        <v>480</v>
      </c>
      <c r="D137" s="29" t="s">
        <v>492</v>
      </c>
      <c r="E137" s="29" t="s">
        <v>488</v>
      </c>
      <c r="F137" s="35">
        <v>24.95</v>
      </c>
      <c r="G137" s="29">
        <v>7</v>
      </c>
      <c r="H137" s="35">
        <v>174.65</v>
      </c>
      <c r="I137" s="29" t="s">
        <v>474</v>
      </c>
      <c r="J137" s="29">
        <v>54</v>
      </c>
      <c r="K137" s="29">
        <v>35</v>
      </c>
    </row>
    <row r="138" spans="1:11" x14ac:dyDescent="0.35">
      <c r="A138" s="29">
        <v>135</v>
      </c>
      <c r="B138" s="34">
        <v>42036</v>
      </c>
      <c r="C138" s="29" t="s">
        <v>489</v>
      </c>
      <c r="D138" s="29" t="s">
        <v>487</v>
      </c>
      <c r="E138" s="29" t="s">
        <v>488</v>
      </c>
      <c r="F138" s="35">
        <v>24.95</v>
      </c>
      <c r="G138" s="29">
        <v>1</v>
      </c>
      <c r="H138" s="35">
        <v>24.95</v>
      </c>
      <c r="I138" s="29" t="s">
        <v>475</v>
      </c>
      <c r="J138" s="29">
        <v>25</v>
      </c>
      <c r="K138" s="29">
        <v>30</v>
      </c>
    </row>
    <row r="139" spans="1:11" x14ac:dyDescent="0.35">
      <c r="A139" s="29">
        <v>136</v>
      </c>
      <c r="B139" s="34">
        <v>42188</v>
      </c>
      <c r="C139" s="29" t="s">
        <v>489</v>
      </c>
      <c r="D139" s="29" t="s">
        <v>492</v>
      </c>
      <c r="E139" s="29" t="s">
        <v>496</v>
      </c>
      <c r="F139" s="35">
        <v>24.95</v>
      </c>
      <c r="G139" s="29">
        <v>2</v>
      </c>
      <c r="H139" s="35">
        <v>49.9</v>
      </c>
      <c r="I139" s="29" t="s">
        <v>474</v>
      </c>
      <c r="J139" s="29">
        <v>25</v>
      </c>
      <c r="K139" s="29">
        <v>35</v>
      </c>
    </row>
    <row r="140" spans="1:11" x14ac:dyDescent="0.35">
      <c r="A140" s="29">
        <v>137</v>
      </c>
      <c r="B140" s="34">
        <v>42246</v>
      </c>
      <c r="C140" s="29" t="s">
        <v>489</v>
      </c>
      <c r="D140" s="29" t="s">
        <v>493</v>
      </c>
      <c r="E140" s="29" t="s">
        <v>490</v>
      </c>
      <c r="F140" s="35">
        <v>19.95</v>
      </c>
      <c r="G140" s="29">
        <v>1</v>
      </c>
      <c r="H140" s="35">
        <v>19.95</v>
      </c>
      <c r="I140" s="29" t="s">
        <v>473</v>
      </c>
      <c r="J140" s="29">
        <v>30</v>
      </c>
      <c r="K140" s="29">
        <v>25</v>
      </c>
    </row>
    <row r="141" spans="1:11" x14ac:dyDescent="0.35">
      <c r="A141" s="29">
        <v>138</v>
      </c>
      <c r="B141" s="34">
        <v>42265</v>
      </c>
      <c r="C141" s="29" t="s">
        <v>480</v>
      </c>
      <c r="D141" s="29" t="s">
        <v>487</v>
      </c>
      <c r="E141" s="29" t="s">
        <v>494</v>
      </c>
      <c r="F141" s="35">
        <v>19.95</v>
      </c>
      <c r="G141" s="29">
        <v>2</v>
      </c>
      <c r="H141" s="35">
        <v>39.9</v>
      </c>
      <c r="I141" s="29" t="s">
        <v>473</v>
      </c>
      <c r="J141" s="29">
        <v>59</v>
      </c>
      <c r="K141" s="29">
        <v>25</v>
      </c>
    </row>
    <row r="142" spans="1:11" x14ac:dyDescent="0.35">
      <c r="A142" s="29">
        <v>139</v>
      </c>
      <c r="B142" s="34">
        <v>42332</v>
      </c>
      <c r="C142" s="29" t="s">
        <v>489</v>
      </c>
      <c r="D142" s="29" t="s">
        <v>492</v>
      </c>
      <c r="E142" s="29" t="s">
        <v>488</v>
      </c>
      <c r="F142" s="35">
        <v>22.95</v>
      </c>
      <c r="G142" s="29">
        <v>2</v>
      </c>
      <c r="H142" s="35">
        <v>45.9</v>
      </c>
      <c r="I142" s="29" t="s">
        <v>2</v>
      </c>
      <c r="J142" s="29">
        <v>51</v>
      </c>
      <c r="K142" s="29">
        <v>20</v>
      </c>
    </row>
    <row r="143" spans="1:11" x14ac:dyDescent="0.35">
      <c r="A143" s="29">
        <v>140</v>
      </c>
      <c r="B143" s="34">
        <v>42360</v>
      </c>
      <c r="C143" s="29" t="s">
        <v>489</v>
      </c>
      <c r="D143" s="29" t="s">
        <v>492</v>
      </c>
      <c r="E143" s="29" t="s">
        <v>488</v>
      </c>
      <c r="F143" s="35">
        <v>29.95</v>
      </c>
      <c r="G143" s="29">
        <v>6</v>
      </c>
      <c r="H143" s="35">
        <v>179.7</v>
      </c>
      <c r="I143" s="29" t="s">
        <v>476</v>
      </c>
      <c r="J143" s="29">
        <v>38</v>
      </c>
      <c r="K143" s="29">
        <v>45</v>
      </c>
    </row>
    <row r="144" spans="1:11" x14ac:dyDescent="0.35">
      <c r="A144" s="29">
        <v>141</v>
      </c>
      <c r="B144" s="34">
        <v>42117</v>
      </c>
      <c r="C144" s="29" t="s">
        <v>489</v>
      </c>
      <c r="D144" s="29" t="s">
        <v>493</v>
      </c>
      <c r="E144" s="29" t="s">
        <v>494</v>
      </c>
      <c r="F144" s="35">
        <v>22.95</v>
      </c>
      <c r="G144" s="29">
        <v>7</v>
      </c>
      <c r="H144" s="35">
        <v>160.65</v>
      </c>
      <c r="I144" s="29" t="s">
        <v>2</v>
      </c>
      <c r="J144" s="29">
        <v>28</v>
      </c>
      <c r="K144" s="29">
        <v>20</v>
      </c>
    </row>
    <row r="145" spans="1:11" x14ac:dyDescent="0.35">
      <c r="A145" s="29">
        <v>142</v>
      </c>
      <c r="B145" s="34">
        <v>42326</v>
      </c>
      <c r="C145" s="29" t="s">
        <v>480</v>
      </c>
      <c r="D145" s="29" t="s">
        <v>495</v>
      </c>
      <c r="E145" s="29" t="s">
        <v>488</v>
      </c>
      <c r="F145" s="35">
        <v>21.95</v>
      </c>
      <c r="G145" s="29">
        <v>1</v>
      </c>
      <c r="H145" s="35">
        <v>21.95</v>
      </c>
      <c r="I145" s="29" t="s">
        <v>472</v>
      </c>
      <c r="J145" s="29">
        <v>30</v>
      </c>
      <c r="K145" s="29">
        <v>22</v>
      </c>
    </row>
    <row r="146" spans="1:11" x14ac:dyDescent="0.35">
      <c r="A146" s="29">
        <v>143</v>
      </c>
      <c r="B146" s="34">
        <v>42305</v>
      </c>
      <c r="C146" s="29" t="s">
        <v>489</v>
      </c>
      <c r="D146" s="29" t="s">
        <v>492</v>
      </c>
      <c r="E146" s="29" t="s">
        <v>494</v>
      </c>
      <c r="F146" s="35">
        <v>24.95</v>
      </c>
      <c r="G146" s="29">
        <v>5</v>
      </c>
      <c r="H146" s="35">
        <v>124.75</v>
      </c>
      <c r="I146" s="29" t="s">
        <v>475</v>
      </c>
      <c r="J146" s="29">
        <v>43</v>
      </c>
      <c r="K146" s="29">
        <v>30</v>
      </c>
    </row>
    <row r="147" spans="1:11" x14ac:dyDescent="0.35">
      <c r="A147" s="29">
        <v>144</v>
      </c>
      <c r="B147" s="34">
        <v>42230</v>
      </c>
      <c r="C147" s="29" t="s">
        <v>489</v>
      </c>
      <c r="D147" s="29" t="s">
        <v>493</v>
      </c>
      <c r="E147" s="29" t="s">
        <v>488</v>
      </c>
      <c r="F147" s="35">
        <v>29.95</v>
      </c>
      <c r="G147" s="29">
        <v>3</v>
      </c>
      <c r="H147" s="35">
        <v>89.85</v>
      </c>
      <c r="I147" s="29" t="s">
        <v>476</v>
      </c>
      <c r="J147" s="29">
        <v>42</v>
      </c>
      <c r="K147" s="29">
        <v>45</v>
      </c>
    </row>
    <row r="148" spans="1:11" x14ac:dyDescent="0.35">
      <c r="A148" s="29">
        <v>145</v>
      </c>
      <c r="B148" s="34">
        <v>42129</v>
      </c>
      <c r="C148" s="29" t="s">
        <v>489</v>
      </c>
      <c r="D148" s="29" t="s">
        <v>492</v>
      </c>
      <c r="E148" s="29" t="s">
        <v>496</v>
      </c>
      <c r="F148" s="35">
        <v>24.95</v>
      </c>
      <c r="G148" s="29">
        <v>2</v>
      </c>
      <c r="H148" s="35">
        <v>49.9</v>
      </c>
      <c r="I148" s="29" t="s">
        <v>475</v>
      </c>
      <c r="J148" s="29">
        <v>24</v>
      </c>
      <c r="K148" s="29">
        <v>30</v>
      </c>
    </row>
    <row r="149" spans="1:11" x14ac:dyDescent="0.35">
      <c r="A149" s="29">
        <v>146</v>
      </c>
      <c r="B149" s="34">
        <v>42241</v>
      </c>
      <c r="C149" s="29" t="s">
        <v>480</v>
      </c>
      <c r="D149" s="29" t="s">
        <v>492</v>
      </c>
      <c r="E149" s="29" t="s">
        <v>496</v>
      </c>
      <c r="F149" s="35">
        <v>22.95</v>
      </c>
      <c r="G149" s="29">
        <v>1</v>
      </c>
      <c r="H149" s="35">
        <v>22.95</v>
      </c>
      <c r="I149" s="29" t="s">
        <v>2</v>
      </c>
      <c r="J149" s="29">
        <v>47</v>
      </c>
      <c r="K149" s="29">
        <v>20</v>
      </c>
    </row>
    <row r="150" spans="1:11" x14ac:dyDescent="0.35">
      <c r="A150" s="29">
        <v>147</v>
      </c>
      <c r="B150" s="34">
        <v>42302</v>
      </c>
      <c r="C150" s="29" t="s">
        <v>489</v>
      </c>
      <c r="D150" s="29" t="s">
        <v>493</v>
      </c>
      <c r="E150" s="29" t="s">
        <v>496</v>
      </c>
      <c r="F150" s="35">
        <v>19.95</v>
      </c>
      <c r="G150" s="29">
        <v>1</v>
      </c>
      <c r="H150" s="35">
        <v>19.95</v>
      </c>
      <c r="I150" s="29" t="s">
        <v>473</v>
      </c>
      <c r="J150" s="29">
        <v>23</v>
      </c>
      <c r="K150" s="29">
        <v>25</v>
      </c>
    </row>
    <row r="151" spans="1:11" x14ac:dyDescent="0.35">
      <c r="A151" s="29">
        <v>148</v>
      </c>
      <c r="B151" s="34">
        <v>42216</v>
      </c>
      <c r="C151" s="29" t="s">
        <v>489</v>
      </c>
      <c r="D151" s="29" t="s">
        <v>493</v>
      </c>
      <c r="E151" s="29" t="s">
        <v>490</v>
      </c>
      <c r="F151" s="35">
        <v>19.95</v>
      </c>
      <c r="G151" s="29">
        <v>5</v>
      </c>
      <c r="H151" s="35">
        <v>99.75</v>
      </c>
      <c r="I151" s="29" t="s">
        <v>473</v>
      </c>
      <c r="J151" s="29">
        <v>59</v>
      </c>
      <c r="K151" s="29">
        <v>25</v>
      </c>
    </row>
    <row r="152" spans="1:11" x14ac:dyDescent="0.35">
      <c r="A152" s="29">
        <v>149</v>
      </c>
      <c r="B152" s="34">
        <v>42210</v>
      </c>
      <c r="C152" s="29" t="s">
        <v>480</v>
      </c>
      <c r="D152" s="29" t="s">
        <v>487</v>
      </c>
      <c r="E152" s="29" t="s">
        <v>488</v>
      </c>
      <c r="F152" s="35">
        <v>22.95</v>
      </c>
      <c r="G152" s="29">
        <v>4</v>
      </c>
      <c r="H152" s="35">
        <v>91.8</v>
      </c>
      <c r="I152" s="29" t="s">
        <v>2</v>
      </c>
      <c r="J152" s="29">
        <v>22</v>
      </c>
      <c r="K152" s="29">
        <v>20</v>
      </c>
    </row>
    <row r="153" spans="1:11" x14ac:dyDescent="0.35">
      <c r="A153" s="29">
        <v>150</v>
      </c>
      <c r="B153" s="34">
        <v>42277</v>
      </c>
      <c r="C153" s="29" t="s">
        <v>480</v>
      </c>
      <c r="D153" s="29" t="s">
        <v>492</v>
      </c>
      <c r="E153" s="29" t="s">
        <v>496</v>
      </c>
      <c r="F153" s="35">
        <v>24.95</v>
      </c>
      <c r="G153" s="29">
        <v>2</v>
      </c>
      <c r="H153" s="35">
        <v>49.9</v>
      </c>
      <c r="I153" s="29" t="s">
        <v>475</v>
      </c>
      <c r="J153" s="29">
        <v>27</v>
      </c>
      <c r="K153" s="29">
        <v>30</v>
      </c>
    </row>
    <row r="154" spans="1:11" x14ac:dyDescent="0.35">
      <c r="A154" s="29">
        <v>151</v>
      </c>
      <c r="B154" s="34">
        <v>42280</v>
      </c>
      <c r="C154" s="29" t="s">
        <v>489</v>
      </c>
      <c r="D154" s="29" t="s">
        <v>495</v>
      </c>
      <c r="E154" s="29" t="s">
        <v>490</v>
      </c>
      <c r="F154" s="35">
        <v>21.95</v>
      </c>
      <c r="G154" s="29">
        <v>1</v>
      </c>
      <c r="H154" s="35">
        <v>21.95</v>
      </c>
      <c r="I154" s="29" t="s">
        <v>472</v>
      </c>
      <c r="J154" s="29">
        <v>65</v>
      </c>
      <c r="K154" s="29">
        <v>22</v>
      </c>
    </row>
    <row r="155" spans="1:11" x14ac:dyDescent="0.35">
      <c r="A155" s="29">
        <v>152</v>
      </c>
      <c r="B155" s="34">
        <v>42095</v>
      </c>
      <c r="C155" s="29" t="s">
        <v>489</v>
      </c>
      <c r="D155" s="29" t="s">
        <v>487</v>
      </c>
      <c r="E155" s="29" t="s">
        <v>496</v>
      </c>
      <c r="F155" s="35">
        <v>22.95</v>
      </c>
      <c r="G155" s="29">
        <v>2</v>
      </c>
      <c r="H155" s="35">
        <v>45.9</v>
      </c>
      <c r="I155" s="29" t="s">
        <v>2</v>
      </c>
      <c r="J155" s="29">
        <v>27</v>
      </c>
      <c r="K155" s="29">
        <v>20</v>
      </c>
    </row>
    <row r="156" spans="1:11" x14ac:dyDescent="0.35">
      <c r="A156" s="29">
        <v>153</v>
      </c>
      <c r="B156" s="34">
        <v>42353</v>
      </c>
      <c r="C156" s="29" t="s">
        <v>489</v>
      </c>
      <c r="D156" s="29" t="s">
        <v>491</v>
      </c>
      <c r="E156" s="29" t="s">
        <v>490</v>
      </c>
      <c r="F156" s="35">
        <v>22.95</v>
      </c>
      <c r="G156" s="29">
        <v>1</v>
      </c>
      <c r="H156" s="35">
        <v>22.95</v>
      </c>
      <c r="I156" s="29" t="s">
        <v>2</v>
      </c>
      <c r="J156" s="29">
        <v>27</v>
      </c>
      <c r="K156" s="29">
        <v>20</v>
      </c>
    </row>
    <row r="157" spans="1:11" x14ac:dyDescent="0.35">
      <c r="A157" s="29">
        <v>154</v>
      </c>
      <c r="B157" s="34">
        <v>42011</v>
      </c>
      <c r="C157" s="29" t="s">
        <v>489</v>
      </c>
      <c r="D157" s="29" t="s">
        <v>493</v>
      </c>
      <c r="E157" s="29" t="s">
        <v>488</v>
      </c>
      <c r="F157" s="35">
        <v>22.95</v>
      </c>
      <c r="G157" s="29">
        <v>2</v>
      </c>
      <c r="H157" s="35">
        <v>45.9</v>
      </c>
      <c r="I157" s="29" t="s">
        <v>2</v>
      </c>
      <c r="J157" s="29">
        <v>28</v>
      </c>
      <c r="K157" s="29">
        <v>20</v>
      </c>
    </row>
    <row r="158" spans="1:11" x14ac:dyDescent="0.35">
      <c r="A158" s="29">
        <v>155</v>
      </c>
      <c r="B158" s="34">
        <v>42208</v>
      </c>
      <c r="C158" s="29" t="s">
        <v>480</v>
      </c>
      <c r="D158" s="29" t="s">
        <v>493</v>
      </c>
      <c r="E158" s="29" t="s">
        <v>488</v>
      </c>
      <c r="F158" s="35">
        <v>24.95</v>
      </c>
      <c r="G158" s="29">
        <v>1</v>
      </c>
      <c r="H158" s="35">
        <v>24.95</v>
      </c>
      <c r="I158" s="29" t="s">
        <v>475</v>
      </c>
      <c r="J158" s="29">
        <v>22</v>
      </c>
      <c r="K158" s="29">
        <v>30</v>
      </c>
    </row>
    <row r="159" spans="1:11" x14ac:dyDescent="0.35">
      <c r="A159" s="29">
        <v>156</v>
      </c>
      <c r="B159" s="34">
        <v>42079</v>
      </c>
      <c r="C159" s="29" t="s">
        <v>489</v>
      </c>
      <c r="D159" s="29" t="s">
        <v>493</v>
      </c>
      <c r="E159" s="29" t="s">
        <v>490</v>
      </c>
      <c r="F159" s="35">
        <v>19.95</v>
      </c>
      <c r="G159" s="29">
        <v>2</v>
      </c>
      <c r="H159" s="35">
        <v>39.9</v>
      </c>
      <c r="I159" s="29" t="s">
        <v>473</v>
      </c>
      <c r="J159" s="29">
        <v>42</v>
      </c>
      <c r="K159" s="29">
        <v>25</v>
      </c>
    </row>
    <row r="160" spans="1:11" x14ac:dyDescent="0.35">
      <c r="A160" s="29">
        <v>157</v>
      </c>
      <c r="B160" s="34">
        <v>42342</v>
      </c>
      <c r="C160" s="29" t="s">
        <v>489</v>
      </c>
      <c r="D160" s="29" t="s">
        <v>491</v>
      </c>
      <c r="E160" s="29" t="s">
        <v>490</v>
      </c>
      <c r="F160" s="35">
        <v>29.95</v>
      </c>
      <c r="G160" s="29">
        <v>6</v>
      </c>
      <c r="H160" s="35">
        <v>179.7</v>
      </c>
      <c r="I160" s="29" t="s">
        <v>476</v>
      </c>
      <c r="J160" s="29">
        <v>25</v>
      </c>
      <c r="K160" s="29">
        <v>45</v>
      </c>
    </row>
    <row r="161" spans="1:11" x14ac:dyDescent="0.35">
      <c r="A161" s="29">
        <v>158</v>
      </c>
      <c r="B161" s="34">
        <v>42012</v>
      </c>
      <c r="C161" s="29" t="s">
        <v>480</v>
      </c>
      <c r="D161" s="29" t="s">
        <v>487</v>
      </c>
      <c r="E161" s="29" t="s">
        <v>488</v>
      </c>
      <c r="F161" s="35">
        <v>21.95</v>
      </c>
      <c r="G161" s="29">
        <v>1</v>
      </c>
      <c r="H161" s="35">
        <v>21.95</v>
      </c>
      <c r="I161" s="29" t="s">
        <v>472</v>
      </c>
      <c r="J161" s="29">
        <v>41</v>
      </c>
      <c r="K161" s="29">
        <v>22</v>
      </c>
    </row>
    <row r="162" spans="1:11" x14ac:dyDescent="0.35">
      <c r="A162" s="29">
        <v>159</v>
      </c>
      <c r="B162" s="34">
        <v>42157</v>
      </c>
      <c r="C162" s="29" t="s">
        <v>480</v>
      </c>
      <c r="D162" s="29" t="s">
        <v>493</v>
      </c>
      <c r="E162" s="29" t="s">
        <v>488</v>
      </c>
      <c r="F162" s="35">
        <v>24.95</v>
      </c>
      <c r="G162" s="29">
        <v>1</v>
      </c>
      <c r="H162" s="35">
        <v>24.95</v>
      </c>
      <c r="I162" s="29" t="s">
        <v>475</v>
      </c>
      <c r="J162" s="29">
        <v>46</v>
      </c>
      <c r="K162" s="29">
        <v>30</v>
      </c>
    </row>
    <row r="163" spans="1:11" x14ac:dyDescent="0.35">
      <c r="A163" s="29">
        <v>160</v>
      </c>
      <c r="B163" s="34">
        <v>42234</v>
      </c>
      <c r="C163" s="29" t="s">
        <v>489</v>
      </c>
      <c r="D163" s="29" t="s">
        <v>495</v>
      </c>
      <c r="E163" s="29" t="s">
        <v>488</v>
      </c>
      <c r="F163" s="35">
        <v>24.95</v>
      </c>
      <c r="G163" s="29">
        <v>3</v>
      </c>
      <c r="H163" s="35">
        <v>74.849999999999994</v>
      </c>
      <c r="I163" s="29" t="s">
        <v>474</v>
      </c>
      <c r="J163" s="29">
        <v>41</v>
      </c>
      <c r="K163" s="29">
        <v>35</v>
      </c>
    </row>
    <row r="164" spans="1:11" x14ac:dyDescent="0.35">
      <c r="A164" s="29">
        <v>161</v>
      </c>
      <c r="B164" s="34">
        <v>42118</v>
      </c>
      <c r="C164" s="29" t="s">
        <v>489</v>
      </c>
      <c r="D164" s="29" t="s">
        <v>487</v>
      </c>
      <c r="E164" s="29" t="s">
        <v>488</v>
      </c>
      <c r="F164" s="35">
        <v>19.95</v>
      </c>
      <c r="G164" s="29">
        <v>4</v>
      </c>
      <c r="H164" s="35">
        <v>79.8</v>
      </c>
      <c r="I164" s="29" t="s">
        <v>473</v>
      </c>
      <c r="J164" s="29">
        <v>29</v>
      </c>
      <c r="K164" s="29">
        <v>25</v>
      </c>
    </row>
    <row r="165" spans="1:11" x14ac:dyDescent="0.35">
      <c r="A165" s="29">
        <v>162</v>
      </c>
      <c r="B165" s="34">
        <v>42339</v>
      </c>
      <c r="C165" s="29" t="s">
        <v>489</v>
      </c>
      <c r="D165" s="29" t="s">
        <v>492</v>
      </c>
      <c r="E165" s="29" t="s">
        <v>496</v>
      </c>
      <c r="F165" s="35">
        <v>19.95</v>
      </c>
      <c r="G165" s="29">
        <v>1</v>
      </c>
      <c r="H165" s="35">
        <v>19.95</v>
      </c>
      <c r="I165" s="29" t="s">
        <v>473</v>
      </c>
      <c r="J165" s="29">
        <v>50</v>
      </c>
      <c r="K165" s="29">
        <v>25</v>
      </c>
    </row>
    <row r="166" spans="1:11" x14ac:dyDescent="0.35">
      <c r="A166" s="29">
        <v>163</v>
      </c>
      <c r="B166" s="34">
        <v>42369</v>
      </c>
      <c r="C166" s="29" t="s">
        <v>480</v>
      </c>
      <c r="D166" s="29" t="s">
        <v>492</v>
      </c>
      <c r="E166" s="29" t="s">
        <v>496</v>
      </c>
      <c r="F166" s="35">
        <v>22.95</v>
      </c>
      <c r="G166" s="29">
        <v>1</v>
      </c>
      <c r="H166" s="35">
        <v>22.95</v>
      </c>
      <c r="I166" s="29" t="s">
        <v>2</v>
      </c>
      <c r="J166" s="29">
        <v>50</v>
      </c>
      <c r="K166" s="29">
        <v>20</v>
      </c>
    </row>
    <row r="167" spans="1:11" x14ac:dyDescent="0.35">
      <c r="A167" s="29">
        <v>164</v>
      </c>
      <c r="B167" s="34">
        <v>42124</v>
      </c>
      <c r="C167" s="29" t="s">
        <v>480</v>
      </c>
      <c r="D167" s="29" t="s">
        <v>493</v>
      </c>
      <c r="E167" s="29" t="s">
        <v>496</v>
      </c>
      <c r="F167" s="35">
        <v>22.95</v>
      </c>
      <c r="G167" s="29">
        <v>2</v>
      </c>
      <c r="H167" s="35">
        <v>45.9</v>
      </c>
      <c r="I167" s="29" t="s">
        <v>2</v>
      </c>
      <c r="J167" s="29">
        <v>34</v>
      </c>
      <c r="K167" s="29">
        <v>20</v>
      </c>
    </row>
    <row r="168" spans="1:11" x14ac:dyDescent="0.35">
      <c r="A168" s="29">
        <v>165</v>
      </c>
      <c r="B168" s="34">
        <v>42079</v>
      </c>
      <c r="C168" s="29" t="s">
        <v>480</v>
      </c>
      <c r="D168" s="29" t="s">
        <v>491</v>
      </c>
      <c r="E168" s="29" t="s">
        <v>488</v>
      </c>
      <c r="F168" s="35">
        <v>21.95</v>
      </c>
      <c r="G168" s="29">
        <v>3</v>
      </c>
      <c r="H168" s="35">
        <v>65.849999999999994</v>
      </c>
      <c r="I168" s="29" t="s">
        <v>472</v>
      </c>
      <c r="J168" s="29">
        <v>24</v>
      </c>
      <c r="K168" s="29">
        <v>22</v>
      </c>
    </row>
    <row r="169" spans="1:11" x14ac:dyDescent="0.35">
      <c r="A169" s="29">
        <v>166</v>
      </c>
      <c r="B169" s="34">
        <v>42032</v>
      </c>
      <c r="C169" s="29" t="s">
        <v>489</v>
      </c>
      <c r="D169" s="29" t="s">
        <v>487</v>
      </c>
      <c r="E169" s="29" t="s">
        <v>488</v>
      </c>
      <c r="F169" s="35">
        <v>19.95</v>
      </c>
      <c r="G169" s="29">
        <v>7</v>
      </c>
      <c r="H169" s="35">
        <v>139.65</v>
      </c>
      <c r="I169" s="29" t="s">
        <v>473</v>
      </c>
      <c r="J169" s="29">
        <v>29</v>
      </c>
      <c r="K169" s="29">
        <v>25</v>
      </c>
    </row>
    <row r="170" spans="1:11" x14ac:dyDescent="0.35">
      <c r="A170" s="29">
        <v>167</v>
      </c>
      <c r="B170" s="34">
        <v>42219</v>
      </c>
      <c r="C170" s="29" t="s">
        <v>489</v>
      </c>
      <c r="D170" s="29" t="s">
        <v>487</v>
      </c>
      <c r="E170" s="29" t="s">
        <v>496</v>
      </c>
      <c r="F170" s="35">
        <v>22.95</v>
      </c>
      <c r="G170" s="29">
        <v>1</v>
      </c>
      <c r="H170" s="35">
        <v>22.95</v>
      </c>
      <c r="I170" s="29" t="s">
        <v>2</v>
      </c>
      <c r="J170" s="29">
        <v>35</v>
      </c>
      <c r="K170" s="29">
        <v>20</v>
      </c>
    </row>
    <row r="171" spans="1:11" x14ac:dyDescent="0.35">
      <c r="A171" s="29">
        <v>168</v>
      </c>
      <c r="B171" s="34">
        <v>42319</v>
      </c>
      <c r="C171" s="29" t="s">
        <v>489</v>
      </c>
      <c r="D171" s="29" t="s">
        <v>492</v>
      </c>
      <c r="E171" s="29" t="s">
        <v>488</v>
      </c>
      <c r="F171" s="35">
        <v>19.95</v>
      </c>
      <c r="G171" s="29">
        <v>2</v>
      </c>
      <c r="H171" s="35">
        <v>39.9</v>
      </c>
      <c r="I171" s="29" t="s">
        <v>473</v>
      </c>
      <c r="J171" s="29">
        <v>24</v>
      </c>
      <c r="K171" s="29">
        <v>25</v>
      </c>
    </row>
    <row r="172" spans="1:11" x14ac:dyDescent="0.35">
      <c r="A172" s="29">
        <v>169</v>
      </c>
      <c r="B172" s="34">
        <v>42351</v>
      </c>
      <c r="C172" s="29" t="s">
        <v>480</v>
      </c>
      <c r="D172" s="29" t="s">
        <v>492</v>
      </c>
      <c r="E172" s="29" t="s">
        <v>494</v>
      </c>
      <c r="F172" s="35">
        <v>21.95</v>
      </c>
      <c r="G172" s="29">
        <v>5</v>
      </c>
      <c r="H172" s="35">
        <v>109.75</v>
      </c>
      <c r="I172" s="29" t="s">
        <v>472</v>
      </c>
      <c r="J172" s="29">
        <v>23</v>
      </c>
      <c r="K172" s="29">
        <v>22</v>
      </c>
    </row>
    <row r="173" spans="1:11" x14ac:dyDescent="0.35">
      <c r="A173" s="29">
        <v>170</v>
      </c>
      <c r="B173" s="34">
        <v>42090</v>
      </c>
      <c r="C173" s="29" t="s">
        <v>489</v>
      </c>
      <c r="D173" s="29" t="s">
        <v>493</v>
      </c>
      <c r="E173" s="29" t="s">
        <v>496</v>
      </c>
      <c r="F173" s="35">
        <v>22.95</v>
      </c>
      <c r="G173" s="29">
        <v>7</v>
      </c>
      <c r="H173" s="35">
        <v>160.65</v>
      </c>
      <c r="I173" s="29" t="s">
        <v>2</v>
      </c>
      <c r="J173" s="29">
        <v>31</v>
      </c>
      <c r="K173" s="29">
        <v>20</v>
      </c>
    </row>
    <row r="174" spans="1:11" x14ac:dyDescent="0.35">
      <c r="A174" s="29">
        <v>171</v>
      </c>
      <c r="B174" s="34">
        <v>42285</v>
      </c>
      <c r="C174" s="29" t="s">
        <v>480</v>
      </c>
      <c r="D174" s="29" t="s">
        <v>493</v>
      </c>
      <c r="E174" s="29" t="s">
        <v>496</v>
      </c>
      <c r="F174" s="35">
        <v>24.95</v>
      </c>
      <c r="G174" s="29">
        <v>2</v>
      </c>
      <c r="H174" s="35">
        <v>49.9</v>
      </c>
      <c r="I174" s="29" t="s">
        <v>475</v>
      </c>
      <c r="J174" s="29">
        <v>24</v>
      </c>
      <c r="K174" s="29">
        <v>30</v>
      </c>
    </row>
    <row r="175" spans="1:11" x14ac:dyDescent="0.35">
      <c r="A175" s="29">
        <v>172</v>
      </c>
      <c r="B175" s="34">
        <v>42219</v>
      </c>
      <c r="C175" s="29" t="s">
        <v>489</v>
      </c>
      <c r="D175" s="29" t="s">
        <v>492</v>
      </c>
      <c r="E175" s="29" t="s">
        <v>496</v>
      </c>
      <c r="F175" s="35">
        <v>22.95</v>
      </c>
      <c r="G175" s="29">
        <v>1</v>
      </c>
      <c r="H175" s="35">
        <v>22.95</v>
      </c>
      <c r="I175" s="29" t="s">
        <v>2</v>
      </c>
      <c r="J175" s="29">
        <v>30</v>
      </c>
      <c r="K175" s="29">
        <v>20</v>
      </c>
    </row>
    <row r="176" spans="1:11" x14ac:dyDescent="0.35">
      <c r="A176" s="29">
        <v>173</v>
      </c>
      <c r="B176" s="34">
        <v>42073</v>
      </c>
      <c r="C176" s="29" t="s">
        <v>480</v>
      </c>
      <c r="D176" s="29" t="s">
        <v>492</v>
      </c>
      <c r="E176" s="29" t="s">
        <v>488</v>
      </c>
      <c r="F176" s="35">
        <v>22.95</v>
      </c>
      <c r="G176" s="29">
        <v>2</v>
      </c>
      <c r="H176" s="35">
        <v>45.9</v>
      </c>
      <c r="I176" s="29" t="s">
        <v>2</v>
      </c>
      <c r="J176" s="29">
        <v>22</v>
      </c>
      <c r="K176" s="29">
        <v>20</v>
      </c>
    </row>
    <row r="177" spans="1:11" x14ac:dyDescent="0.35">
      <c r="A177" s="29">
        <v>174</v>
      </c>
      <c r="B177" s="34">
        <v>42065</v>
      </c>
      <c r="C177" s="29" t="s">
        <v>489</v>
      </c>
      <c r="D177" s="29" t="s">
        <v>492</v>
      </c>
      <c r="E177" s="29" t="s">
        <v>490</v>
      </c>
      <c r="F177" s="35">
        <v>22.95</v>
      </c>
      <c r="G177" s="29">
        <v>3</v>
      </c>
      <c r="H177" s="35">
        <v>68.849999999999994</v>
      </c>
      <c r="I177" s="29" t="s">
        <v>2</v>
      </c>
      <c r="J177" s="29">
        <v>43</v>
      </c>
      <c r="K177" s="29">
        <v>20</v>
      </c>
    </row>
    <row r="178" spans="1:11" x14ac:dyDescent="0.35">
      <c r="A178" s="29">
        <v>175</v>
      </c>
      <c r="B178" s="34">
        <v>42030</v>
      </c>
      <c r="C178" s="29" t="s">
        <v>489</v>
      </c>
      <c r="D178" s="29" t="s">
        <v>492</v>
      </c>
      <c r="E178" s="29" t="s">
        <v>488</v>
      </c>
      <c r="F178" s="35">
        <v>22.95</v>
      </c>
      <c r="G178" s="29">
        <v>10</v>
      </c>
      <c r="H178" s="35">
        <v>229.5</v>
      </c>
      <c r="I178" s="29" t="s">
        <v>2</v>
      </c>
      <c r="J178" s="29">
        <v>55</v>
      </c>
      <c r="K178" s="29">
        <v>20</v>
      </c>
    </row>
    <row r="179" spans="1:11" x14ac:dyDescent="0.35">
      <c r="A179" s="29">
        <v>176</v>
      </c>
      <c r="B179" s="34">
        <v>42130</v>
      </c>
      <c r="C179" s="29" t="s">
        <v>489</v>
      </c>
      <c r="D179" s="29" t="s">
        <v>491</v>
      </c>
      <c r="E179" s="29" t="s">
        <v>488</v>
      </c>
      <c r="F179" s="35">
        <v>29.95</v>
      </c>
      <c r="G179" s="29">
        <v>1</v>
      </c>
      <c r="H179" s="35">
        <v>29.95</v>
      </c>
      <c r="I179" s="29" t="s">
        <v>476</v>
      </c>
      <c r="J179" s="29">
        <v>38</v>
      </c>
      <c r="K179" s="29">
        <v>45</v>
      </c>
    </row>
    <row r="180" spans="1:11" x14ac:dyDescent="0.35">
      <c r="A180" s="29">
        <v>177</v>
      </c>
      <c r="B180" s="34">
        <v>42073</v>
      </c>
      <c r="C180" s="29" t="s">
        <v>480</v>
      </c>
      <c r="D180" s="29" t="s">
        <v>492</v>
      </c>
      <c r="E180" s="29" t="s">
        <v>488</v>
      </c>
      <c r="F180" s="35">
        <v>19.95</v>
      </c>
      <c r="G180" s="29">
        <v>2</v>
      </c>
      <c r="H180" s="35">
        <v>39.9</v>
      </c>
      <c r="I180" s="29" t="s">
        <v>473</v>
      </c>
      <c r="J180" s="29">
        <v>28</v>
      </c>
      <c r="K180" s="29">
        <v>25</v>
      </c>
    </row>
    <row r="181" spans="1:11" x14ac:dyDescent="0.35">
      <c r="A181" s="29">
        <v>178</v>
      </c>
      <c r="B181" s="34">
        <v>42326</v>
      </c>
      <c r="C181" s="29" t="s">
        <v>480</v>
      </c>
      <c r="D181" s="29" t="s">
        <v>493</v>
      </c>
      <c r="E181" s="29" t="s">
        <v>496</v>
      </c>
      <c r="F181" s="35">
        <v>21.95</v>
      </c>
      <c r="G181" s="29">
        <v>2</v>
      </c>
      <c r="H181" s="35">
        <v>43.9</v>
      </c>
      <c r="I181" s="29" t="s">
        <v>472</v>
      </c>
      <c r="J181" s="29">
        <v>30</v>
      </c>
      <c r="K181" s="29">
        <v>22</v>
      </c>
    </row>
    <row r="182" spans="1:11" x14ac:dyDescent="0.35">
      <c r="A182" s="29">
        <v>179</v>
      </c>
      <c r="B182" s="34">
        <v>42034</v>
      </c>
      <c r="C182" s="29" t="s">
        <v>480</v>
      </c>
      <c r="D182" s="29" t="s">
        <v>495</v>
      </c>
      <c r="E182" s="29" t="s">
        <v>488</v>
      </c>
      <c r="F182" s="35">
        <v>19.95</v>
      </c>
      <c r="G182" s="29">
        <v>1</v>
      </c>
      <c r="H182" s="35">
        <v>19.95</v>
      </c>
      <c r="I182" s="29" t="s">
        <v>473</v>
      </c>
      <c r="J182" s="29">
        <v>35</v>
      </c>
      <c r="K182" s="29">
        <v>25</v>
      </c>
    </row>
    <row r="183" spans="1:11" x14ac:dyDescent="0.35">
      <c r="A183" s="29">
        <v>180</v>
      </c>
      <c r="B183" s="34">
        <v>42187</v>
      </c>
      <c r="C183" s="29" t="s">
        <v>489</v>
      </c>
      <c r="D183" s="29" t="s">
        <v>492</v>
      </c>
      <c r="E183" s="29" t="s">
        <v>488</v>
      </c>
      <c r="F183" s="35">
        <v>29.95</v>
      </c>
      <c r="G183" s="29">
        <v>2</v>
      </c>
      <c r="H183" s="35">
        <v>59.9</v>
      </c>
      <c r="I183" s="29" t="s">
        <v>476</v>
      </c>
      <c r="J183" s="29">
        <v>41</v>
      </c>
      <c r="K183" s="29">
        <v>45</v>
      </c>
    </row>
    <row r="184" spans="1:11" x14ac:dyDescent="0.35">
      <c r="A184" s="29">
        <v>181</v>
      </c>
      <c r="B184" s="34">
        <v>42290</v>
      </c>
      <c r="C184" s="29" t="s">
        <v>480</v>
      </c>
      <c r="D184" s="29" t="s">
        <v>495</v>
      </c>
      <c r="E184" s="29" t="s">
        <v>490</v>
      </c>
      <c r="F184" s="35">
        <v>19.95</v>
      </c>
      <c r="G184" s="29">
        <v>5</v>
      </c>
      <c r="H184" s="35">
        <v>99.75</v>
      </c>
      <c r="I184" s="29" t="s">
        <v>473</v>
      </c>
      <c r="J184" s="29">
        <v>28</v>
      </c>
      <c r="K184" s="29">
        <v>25</v>
      </c>
    </row>
    <row r="185" spans="1:11" x14ac:dyDescent="0.35">
      <c r="A185" s="29">
        <v>182</v>
      </c>
      <c r="B185" s="34">
        <v>42042</v>
      </c>
      <c r="C185" s="29" t="s">
        <v>489</v>
      </c>
      <c r="D185" s="29" t="s">
        <v>495</v>
      </c>
      <c r="E185" s="29" t="s">
        <v>496</v>
      </c>
      <c r="F185" s="35">
        <v>24.95</v>
      </c>
      <c r="G185" s="29">
        <v>7</v>
      </c>
      <c r="H185" s="35">
        <v>174.65</v>
      </c>
      <c r="I185" s="29" t="s">
        <v>475</v>
      </c>
      <c r="J185" s="29">
        <v>65</v>
      </c>
      <c r="K185" s="29">
        <v>30</v>
      </c>
    </row>
    <row r="186" spans="1:11" x14ac:dyDescent="0.35">
      <c r="A186" s="29">
        <v>183</v>
      </c>
      <c r="B186" s="34">
        <v>42160</v>
      </c>
      <c r="C186" s="29" t="s">
        <v>489</v>
      </c>
      <c r="D186" s="29" t="s">
        <v>487</v>
      </c>
      <c r="E186" s="29" t="s">
        <v>488</v>
      </c>
      <c r="F186" s="35">
        <v>21.95</v>
      </c>
      <c r="G186" s="29">
        <v>3</v>
      </c>
      <c r="H186" s="35">
        <v>65.849999999999994</v>
      </c>
      <c r="I186" s="29" t="s">
        <v>472</v>
      </c>
      <c r="J186" s="29">
        <v>20</v>
      </c>
      <c r="K186" s="29">
        <v>22</v>
      </c>
    </row>
    <row r="187" spans="1:11" x14ac:dyDescent="0.35">
      <c r="A187" s="29">
        <v>184</v>
      </c>
      <c r="B187" s="34">
        <v>42310</v>
      </c>
      <c r="C187" s="29" t="s">
        <v>489</v>
      </c>
      <c r="D187" s="29" t="s">
        <v>492</v>
      </c>
      <c r="E187" s="29" t="s">
        <v>496</v>
      </c>
      <c r="F187" s="35">
        <v>24.95</v>
      </c>
      <c r="G187" s="29">
        <v>5</v>
      </c>
      <c r="H187" s="35">
        <v>124.75</v>
      </c>
      <c r="I187" s="29" t="s">
        <v>474</v>
      </c>
      <c r="J187" s="29">
        <v>39</v>
      </c>
      <c r="K187" s="29">
        <v>35</v>
      </c>
    </row>
    <row r="188" spans="1:11" x14ac:dyDescent="0.35">
      <c r="A188" s="29">
        <v>185</v>
      </c>
      <c r="B188" s="34">
        <v>42351</v>
      </c>
      <c r="C188" s="29" t="s">
        <v>489</v>
      </c>
      <c r="D188" s="29" t="s">
        <v>492</v>
      </c>
      <c r="E188" s="29" t="s">
        <v>490</v>
      </c>
      <c r="F188" s="35">
        <v>21.95</v>
      </c>
      <c r="G188" s="29">
        <v>4</v>
      </c>
      <c r="H188" s="35">
        <v>87.8</v>
      </c>
      <c r="I188" s="29" t="s">
        <v>472</v>
      </c>
      <c r="J188" s="29">
        <v>19</v>
      </c>
      <c r="K188" s="29">
        <v>22</v>
      </c>
    </row>
    <row r="189" spans="1:11" x14ac:dyDescent="0.35">
      <c r="A189" s="29">
        <v>186</v>
      </c>
      <c r="B189" s="34">
        <v>42300</v>
      </c>
      <c r="C189" s="29" t="s">
        <v>489</v>
      </c>
      <c r="D189" s="29" t="s">
        <v>492</v>
      </c>
      <c r="E189" s="29" t="s">
        <v>488</v>
      </c>
      <c r="F189" s="35">
        <v>22.95</v>
      </c>
      <c r="G189" s="29">
        <v>10</v>
      </c>
      <c r="H189" s="35">
        <v>229.5</v>
      </c>
      <c r="I189" s="29" t="s">
        <v>2</v>
      </c>
      <c r="J189" s="29">
        <v>64</v>
      </c>
      <c r="K189" s="29">
        <v>20</v>
      </c>
    </row>
    <row r="190" spans="1:11" x14ac:dyDescent="0.35">
      <c r="A190" s="29">
        <v>187</v>
      </c>
      <c r="B190" s="34">
        <v>42360</v>
      </c>
      <c r="C190" s="29" t="s">
        <v>480</v>
      </c>
      <c r="D190" s="29" t="s">
        <v>493</v>
      </c>
      <c r="E190" s="29" t="s">
        <v>494</v>
      </c>
      <c r="F190" s="35">
        <v>19.95</v>
      </c>
      <c r="G190" s="29">
        <v>5</v>
      </c>
      <c r="H190" s="35">
        <v>99.75</v>
      </c>
      <c r="I190" s="29" t="s">
        <v>473</v>
      </c>
      <c r="J190" s="29">
        <v>42</v>
      </c>
      <c r="K190" s="29">
        <v>25</v>
      </c>
    </row>
    <row r="191" spans="1:11" x14ac:dyDescent="0.35">
      <c r="A191" s="29">
        <v>188</v>
      </c>
      <c r="B191" s="34">
        <v>42237</v>
      </c>
      <c r="C191" s="29" t="s">
        <v>480</v>
      </c>
      <c r="D191" s="29" t="s">
        <v>493</v>
      </c>
      <c r="E191" s="29" t="s">
        <v>496</v>
      </c>
      <c r="F191" s="35">
        <v>19.95</v>
      </c>
      <c r="G191" s="29">
        <v>1</v>
      </c>
      <c r="H191" s="35">
        <v>19.95</v>
      </c>
      <c r="I191" s="29" t="s">
        <v>473</v>
      </c>
      <c r="J191" s="29">
        <v>24</v>
      </c>
      <c r="K191" s="29">
        <v>25</v>
      </c>
    </row>
    <row r="192" spans="1:11" x14ac:dyDescent="0.35">
      <c r="A192" s="29">
        <v>189</v>
      </c>
      <c r="B192" s="34">
        <v>42244</v>
      </c>
      <c r="C192" s="29" t="s">
        <v>480</v>
      </c>
      <c r="D192" s="29" t="s">
        <v>493</v>
      </c>
      <c r="E192" s="29" t="s">
        <v>496</v>
      </c>
      <c r="F192" s="35">
        <v>19.95</v>
      </c>
      <c r="G192" s="29">
        <v>1</v>
      </c>
      <c r="H192" s="35">
        <v>19.95</v>
      </c>
      <c r="I192" s="29" t="s">
        <v>473</v>
      </c>
      <c r="J192" s="29">
        <v>24</v>
      </c>
      <c r="K192" s="29">
        <v>25</v>
      </c>
    </row>
    <row r="193" spans="1:11" x14ac:dyDescent="0.35">
      <c r="A193" s="29">
        <v>190</v>
      </c>
      <c r="B193" s="34">
        <v>42175</v>
      </c>
      <c r="C193" s="29" t="s">
        <v>489</v>
      </c>
      <c r="D193" s="29" t="s">
        <v>491</v>
      </c>
      <c r="E193" s="29" t="s">
        <v>496</v>
      </c>
      <c r="F193" s="35">
        <v>24.95</v>
      </c>
      <c r="G193" s="29">
        <v>4</v>
      </c>
      <c r="H193" s="35">
        <v>99.8</v>
      </c>
      <c r="I193" s="29" t="s">
        <v>475</v>
      </c>
      <c r="J193" s="29">
        <v>18</v>
      </c>
      <c r="K193" s="29">
        <v>30</v>
      </c>
    </row>
    <row r="194" spans="1:11" x14ac:dyDescent="0.35">
      <c r="A194" s="29">
        <v>191</v>
      </c>
      <c r="B194" s="34">
        <v>42124</v>
      </c>
      <c r="C194" s="29" t="s">
        <v>480</v>
      </c>
      <c r="D194" s="29" t="s">
        <v>487</v>
      </c>
      <c r="E194" s="29" t="s">
        <v>490</v>
      </c>
      <c r="F194" s="35">
        <v>24.95</v>
      </c>
      <c r="G194" s="29">
        <v>1</v>
      </c>
      <c r="H194" s="35">
        <v>24.95</v>
      </c>
      <c r="I194" s="29" t="s">
        <v>475</v>
      </c>
      <c r="J194" s="29">
        <v>36</v>
      </c>
      <c r="K194" s="29">
        <v>30</v>
      </c>
    </row>
    <row r="195" spans="1:11" x14ac:dyDescent="0.35">
      <c r="A195" s="29">
        <v>192</v>
      </c>
      <c r="B195" s="34">
        <v>42291</v>
      </c>
      <c r="C195" s="29" t="s">
        <v>489</v>
      </c>
      <c r="D195" s="29" t="s">
        <v>487</v>
      </c>
      <c r="E195" s="29" t="s">
        <v>496</v>
      </c>
      <c r="F195" s="35">
        <v>22.95</v>
      </c>
      <c r="G195" s="29">
        <v>5</v>
      </c>
      <c r="H195" s="35">
        <v>114.75</v>
      </c>
      <c r="I195" s="29" t="s">
        <v>2</v>
      </c>
      <c r="J195" s="29">
        <v>61</v>
      </c>
      <c r="K195" s="29">
        <v>20</v>
      </c>
    </row>
    <row r="196" spans="1:11" x14ac:dyDescent="0.35">
      <c r="A196" s="29">
        <v>193</v>
      </c>
      <c r="B196" s="34">
        <v>42220</v>
      </c>
      <c r="C196" s="29" t="s">
        <v>489</v>
      </c>
      <c r="D196" s="29" t="s">
        <v>492</v>
      </c>
      <c r="E196" s="29" t="s">
        <v>488</v>
      </c>
      <c r="F196" s="35">
        <v>19.95</v>
      </c>
      <c r="G196" s="29">
        <v>3</v>
      </c>
      <c r="H196" s="35">
        <v>59.849999999999994</v>
      </c>
      <c r="I196" s="29" t="s">
        <v>473</v>
      </c>
      <c r="J196" s="29">
        <v>22</v>
      </c>
      <c r="K196" s="29">
        <v>25</v>
      </c>
    </row>
    <row r="197" spans="1:11" x14ac:dyDescent="0.35">
      <c r="A197" s="29">
        <v>194</v>
      </c>
      <c r="B197" s="34">
        <v>42305</v>
      </c>
      <c r="C197" s="29" t="s">
        <v>480</v>
      </c>
      <c r="D197" s="29" t="s">
        <v>493</v>
      </c>
      <c r="E197" s="29" t="s">
        <v>488</v>
      </c>
      <c r="F197" s="35">
        <v>21.95</v>
      </c>
      <c r="G197" s="29">
        <v>2</v>
      </c>
      <c r="H197" s="35">
        <v>43.9</v>
      </c>
      <c r="I197" s="29" t="s">
        <v>472</v>
      </c>
      <c r="J197" s="29">
        <v>55</v>
      </c>
      <c r="K197" s="29">
        <v>22</v>
      </c>
    </row>
    <row r="198" spans="1:11" x14ac:dyDescent="0.35">
      <c r="A198" s="29">
        <v>195</v>
      </c>
      <c r="B198" s="34">
        <v>42312</v>
      </c>
      <c r="C198" s="29" t="s">
        <v>489</v>
      </c>
      <c r="D198" s="29" t="s">
        <v>491</v>
      </c>
      <c r="E198" s="29" t="s">
        <v>488</v>
      </c>
      <c r="F198" s="35">
        <v>24.95</v>
      </c>
      <c r="G198" s="29">
        <v>3</v>
      </c>
      <c r="H198" s="35">
        <v>74.849999999999994</v>
      </c>
      <c r="I198" s="29" t="s">
        <v>474</v>
      </c>
      <c r="J198" s="29">
        <v>27</v>
      </c>
      <c r="K198" s="29">
        <v>35</v>
      </c>
    </row>
    <row r="199" spans="1:11" x14ac:dyDescent="0.35">
      <c r="A199" s="29">
        <v>196</v>
      </c>
      <c r="B199" s="34">
        <v>42009</v>
      </c>
      <c r="C199" s="29" t="s">
        <v>489</v>
      </c>
      <c r="D199" s="29" t="s">
        <v>493</v>
      </c>
      <c r="E199" s="29" t="s">
        <v>496</v>
      </c>
      <c r="F199" s="35">
        <v>19.95</v>
      </c>
      <c r="G199" s="29">
        <v>1</v>
      </c>
      <c r="H199" s="35">
        <v>19.95</v>
      </c>
      <c r="I199" s="29" t="s">
        <v>473</v>
      </c>
      <c r="J199" s="29">
        <v>49</v>
      </c>
      <c r="K199" s="29">
        <v>25</v>
      </c>
    </row>
    <row r="200" spans="1:11" x14ac:dyDescent="0.35">
      <c r="A200" s="29">
        <v>197</v>
      </c>
      <c r="B200" s="34">
        <v>42349</v>
      </c>
      <c r="C200" s="29" t="s">
        <v>480</v>
      </c>
      <c r="D200" s="29" t="s">
        <v>492</v>
      </c>
      <c r="E200" s="29" t="s">
        <v>488</v>
      </c>
      <c r="F200" s="35">
        <v>22.95</v>
      </c>
      <c r="G200" s="29">
        <v>1</v>
      </c>
      <c r="H200" s="35">
        <v>22.95</v>
      </c>
      <c r="I200" s="29" t="s">
        <v>2</v>
      </c>
      <c r="J200" s="29">
        <v>29</v>
      </c>
      <c r="K200" s="29">
        <v>20</v>
      </c>
    </row>
    <row r="201" spans="1:11" x14ac:dyDescent="0.35">
      <c r="A201" s="29">
        <v>198</v>
      </c>
      <c r="B201" s="34">
        <v>42203</v>
      </c>
      <c r="C201" s="29" t="s">
        <v>489</v>
      </c>
      <c r="D201" s="29" t="s">
        <v>493</v>
      </c>
      <c r="E201" s="29" t="s">
        <v>488</v>
      </c>
      <c r="F201" s="35">
        <v>21.95</v>
      </c>
      <c r="G201" s="29">
        <v>7</v>
      </c>
      <c r="H201" s="35">
        <v>153.65</v>
      </c>
      <c r="I201" s="29" t="s">
        <v>472</v>
      </c>
      <c r="J201" s="29">
        <v>33</v>
      </c>
      <c r="K201" s="29">
        <v>22</v>
      </c>
    </row>
    <row r="202" spans="1:11" x14ac:dyDescent="0.35">
      <c r="A202" s="29">
        <v>199</v>
      </c>
      <c r="B202" s="34">
        <v>42155</v>
      </c>
      <c r="C202" s="29" t="s">
        <v>489</v>
      </c>
      <c r="D202" s="29" t="s">
        <v>492</v>
      </c>
      <c r="E202" s="29" t="s">
        <v>488</v>
      </c>
      <c r="F202" s="35">
        <v>19.95</v>
      </c>
      <c r="G202" s="29">
        <v>2</v>
      </c>
      <c r="H202" s="35">
        <v>39.9</v>
      </c>
      <c r="I202" s="29" t="s">
        <v>473</v>
      </c>
      <c r="J202" s="29">
        <v>52</v>
      </c>
      <c r="K202" s="29">
        <v>25</v>
      </c>
    </row>
    <row r="203" spans="1:11" x14ac:dyDescent="0.35">
      <c r="A203" s="29">
        <v>200</v>
      </c>
      <c r="B203" s="34">
        <v>42354</v>
      </c>
      <c r="C203" s="29" t="s">
        <v>480</v>
      </c>
      <c r="D203" s="29" t="s">
        <v>493</v>
      </c>
      <c r="E203" s="29" t="s">
        <v>488</v>
      </c>
      <c r="F203" s="35">
        <v>21.95</v>
      </c>
      <c r="G203" s="29">
        <v>6</v>
      </c>
      <c r="H203" s="35">
        <v>131.69999999999999</v>
      </c>
      <c r="I203" s="29" t="s">
        <v>472</v>
      </c>
      <c r="J203" s="29">
        <v>26</v>
      </c>
      <c r="K203" s="29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E15D-5CEA-4985-819E-225302E1D3D5}">
  <sheetPr>
    <tabColor rgb="FF0000FF"/>
  </sheetPr>
  <dimension ref="A1:J154"/>
  <sheetViews>
    <sheetView topLeftCell="A10" zoomScaleNormal="100" workbookViewId="0">
      <selection activeCell="B15" sqref="B15"/>
    </sheetView>
  </sheetViews>
  <sheetFormatPr defaultRowHeight="14.5" x14ac:dyDescent="0.35"/>
  <cols>
    <col min="1" max="1" width="5.54296875" customWidth="1"/>
    <col min="2" max="2" width="21.54296875" customWidth="1"/>
    <col min="3" max="3" width="18" customWidth="1"/>
    <col min="4" max="4" width="21.26953125" customWidth="1"/>
    <col min="5" max="5" width="21.1796875" customWidth="1"/>
    <col min="6" max="6" width="13.1796875" customWidth="1"/>
    <col min="7" max="7" width="13.7265625" customWidth="1"/>
    <col min="8" max="8" width="10.1796875" customWidth="1"/>
    <col min="11" max="11" width="13.453125" customWidth="1"/>
    <col min="12" max="12" width="55" customWidth="1"/>
    <col min="13" max="13" width="14.453125" customWidth="1"/>
    <col min="14" max="14" width="9.453125" customWidth="1"/>
    <col min="17" max="19" width="9.81640625" customWidth="1"/>
  </cols>
  <sheetData>
    <row r="1" spans="1:6" x14ac:dyDescent="0.35">
      <c r="A1" s="6" t="s">
        <v>537</v>
      </c>
      <c r="B1" s="60" t="s">
        <v>538</v>
      </c>
      <c r="C1" s="61"/>
    </row>
    <row r="2" spans="1:6" x14ac:dyDescent="0.35">
      <c r="A2" s="6"/>
      <c r="B2" s="62" t="s">
        <v>539</v>
      </c>
      <c r="C2" s="63"/>
    </row>
    <row r="3" spans="1:6" x14ac:dyDescent="0.35">
      <c r="B3" s="62" t="s">
        <v>540</v>
      </c>
      <c r="C3" s="63"/>
    </row>
    <row r="4" spans="1:6" x14ac:dyDescent="0.35">
      <c r="B4" s="64" t="s">
        <v>541</v>
      </c>
      <c r="C4" s="65"/>
    </row>
    <row r="6" spans="1:6" x14ac:dyDescent="0.35">
      <c r="B6" s="12" t="s">
        <v>542</v>
      </c>
      <c r="C6" s="8">
        <v>13500</v>
      </c>
    </row>
    <row r="7" spans="1:6" x14ac:dyDescent="0.35">
      <c r="B7" s="12" t="s">
        <v>543</v>
      </c>
      <c r="C7" s="9">
        <f>C6/12</f>
        <v>1125</v>
      </c>
    </row>
    <row r="8" spans="1:6" x14ac:dyDescent="0.35">
      <c r="B8" s="11"/>
    </row>
    <row r="9" spans="1:6" x14ac:dyDescent="0.35">
      <c r="A9" s="6" t="s">
        <v>544</v>
      </c>
      <c r="B9" s="60" t="s">
        <v>545</v>
      </c>
      <c r="C9" s="61"/>
      <c r="F9" s="25"/>
    </row>
    <row r="10" spans="1:6" x14ac:dyDescent="0.35">
      <c r="B10" s="62" t="s">
        <v>539</v>
      </c>
      <c r="C10" s="63"/>
    </row>
    <row r="11" spans="1:6" x14ac:dyDescent="0.35">
      <c r="B11" s="62" t="s">
        <v>540</v>
      </c>
      <c r="C11" s="63"/>
    </row>
    <row r="12" spans="1:6" x14ac:dyDescent="0.35">
      <c r="B12" s="64"/>
      <c r="C12" s="65"/>
    </row>
    <row r="14" spans="1:6" x14ac:dyDescent="0.35">
      <c r="B14" s="66" t="s">
        <v>546</v>
      </c>
      <c r="C14" s="66" t="s">
        <v>547</v>
      </c>
      <c r="D14" s="66" t="s">
        <v>548</v>
      </c>
      <c r="F14" s="67" t="s">
        <v>549</v>
      </c>
    </row>
    <row r="15" spans="1:6" x14ac:dyDescent="0.35">
      <c r="B15" s="2" t="s">
        <v>0</v>
      </c>
      <c r="C15" s="2">
        <v>2830.34</v>
      </c>
      <c r="D15" s="4">
        <f>C15*$F$15</f>
        <v>396.24760000000003</v>
      </c>
      <c r="F15" s="2">
        <v>0.14000000000000001</v>
      </c>
    </row>
    <row r="16" spans="1:6" x14ac:dyDescent="0.35">
      <c r="B16" s="2" t="s">
        <v>550</v>
      </c>
      <c r="C16" s="2">
        <v>2239.9299999999998</v>
      </c>
      <c r="D16" s="4">
        <f t="shared" ref="D16:D18" si="0">C16*$F$15</f>
        <v>313.59019999999998</v>
      </c>
    </row>
    <row r="17" spans="1:10" x14ac:dyDescent="0.35">
      <c r="B17" s="2" t="s">
        <v>551</v>
      </c>
      <c r="C17" s="2">
        <v>2953.98</v>
      </c>
      <c r="D17" s="4">
        <f t="shared" si="0"/>
        <v>413.55720000000002</v>
      </c>
    </row>
    <row r="18" spans="1:10" x14ac:dyDescent="0.35">
      <c r="B18" s="2" t="s">
        <v>552</v>
      </c>
      <c r="C18" s="2">
        <v>2926.74</v>
      </c>
      <c r="D18" s="4">
        <f t="shared" si="0"/>
        <v>409.74360000000001</v>
      </c>
    </row>
    <row r="20" spans="1:10" x14ac:dyDescent="0.35">
      <c r="A20" s="6"/>
      <c r="B20" s="60" t="s">
        <v>553</v>
      </c>
      <c r="C20" s="68"/>
      <c r="D20" s="68"/>
      <c r="E20" s="68"/>
      <c r="F20" s="68"/>
      <c r="G20" s="68"/>
      <c r="H20" s="68"/>
      <c r="I20" s="68"/>
      <c r="J20" s="61"/>
    </row>
    <row r="21" spans="1:10" x14ac:dyDescent="0.35">
      <c r="B21" s="62" t="s">
        <v>554</v>
      </c>
      <c r="C21" s="69"/>
      <c r="D21" s="69"/>
      <c r="E21" s="69"/>
      <c r="F21" s="69"/>
      <c r="G21" s="69"/>
      <c r="H21" s="69"/>
      <c r="I21" s="69"/>
      <c r="J21" s="63"/>
    </row>
    <row r="22" spans="1:10" x14ac:dyDescent="0.35">
      <c r="A22" s="6" t="s">
        <v>555</v>
      </c>
      <c r="B22" s="62" t="s">
        <v>556</v>
      </c>
      <c r="C22" s="69"/>
      <c r="D22" s="69"/>
      <c r="E22" s="69"/>
      <c r="F22" s="69"/>
      <c r="G22" s="69"/>
      <c r="H22" s="69"/>
      <c r="I22" s="69"/>
      <c r="J22" s="63"/>
    </row>
    <row r="23" spans="1:10" x14ac:dyDescent="0.35">
      <c r="A23" s="6" t="s">
        <v>557</v>
      </c>
      <c r="B23" s="62" t="s">
        <v>558</v>
      </c>
      <c r="C23" s="69"/>
      <c r="D23" s="69"/>
      <c r="E23" s="69"/>
      <c r="F23" s="69"/>
      <c r="G23" s="69"/>
      <c r="H23" s="69"/>
      <c r="I23" s="69"/>
      <c r="J23" s="63"/>
    </row>
    <row r="24" spans="1:10" x14ac:dyDescent="0.35">
      <c r="B24" s="70"/>
      <c r="C24" s="69"/>
      <c r="D24" s="69"/>
      <c r="E24" s="69"/>
      <c r="F24" s="69"/>
      <c r="G24" s="69"/>
      <c r="H24" s="69"/>
      <c r="I24" s="69"/>
      <c r="J24" s="63"/>
    </row>
    <row r="25" spans="1:10" x14ac:dyDescent="0.35">
      <c r="A25" s="6"/>
      <c r="B25" s="62" t="s">
        <v>559</v>
      </c>
      <c r="C25" s="69"/>
      <c r="D25" s="69"/>
      <c r="E25" s="69"/>
      <c r="F25" s="69"/>
      <c r="G25" s="69"/>
      <c r="H25" s="69"/>
      <c r="I25" s="69"/>
      <c r="J25" s="63"/>
    </row>
    <row r="26" spans="1:10" x14ac:dyDescent="0.35">
      <c r="B26" s="62" t="s">
        <v>560</v>
      </c>
      <c r="C26" s="69"/>
      <c r="D26" s="69"/>
      <c r="E26" s="69"/>
      <c r="F26" s="69"/>
      <c r="G26" s="69"/>
      <c r="H26" s="69"/>
      <c r="I26" s="69"/>
      <c r="J26" s="63"/>
    </row>
    <row r="27" spans="1:10" x14ac:dyDescent="0.35">
      <c r="A27" s="6" t="s">
        <v>561</v>
      </c>
      <c r="B27" s="62" t="s">
        <v>562</v>
      </c>
      <c r="C27" s="69"/>
      <c r="D27" s="69"/>
      <c r="E27" s="69"/>
      <c r="F27" s="69"/>
      <c r="G27" s="69"/>
      <c r="H27" s="69"/>
      <c r="I27" s="69"/>
      <c r="J27" s="63"/>
    </row>
    <row r="28" spans="1:10" x14ac:dyDescent="0.35">
      <c r="A28" s="6" t="s">
        <v>563</v>
      </c>
      <c r="B28" s="64" t="s">
        <v>564</v>
      </c>
      <c r="C28" s="71"/>
      <c r="D28" s="71"/>
      <c r="E28" s="71"/>
      <c r="F28" s="71"/>
      <c r="G28" s="71"/>
      <c r="H28" s="71"/>
      <c r="I28" s="71"/>
      <c r="J28" s="65"/>
    </row>
    <row r="30" spans="1:10" x14ac:dyDescent="0.35">
      <c r="B30" s="72" t="s">
        <v>565</v>
      </c>
      <c r="C30" s="73" t="s">
        <v>566</v>
      </c>
      <c r="E30" s="67" t="s">
        <v>567</v>
      </c>
      <c r="F30" s="2" t="s">
        <v>568</v>
      </c>
    </row>
    <row r="31" spans="1:10" x14ac:dyDescent="0.35">
      <c r="B31" s="74" t="s">
        <v>2</v>
      </c>
      <c r="C31" s="75">
        <v>1144</v>
      </c>
      <c r="E31" s="76"/>
      <c r="F31" s="4">
        <f>COUNTIFS(ProductSales[Sales],F30)</f>
        <v>4</v>
      </c>
    </row>
    <row r="32" spans="1:10" x14ac:dyDescent="0.35">
      <c r="B32" s="74" t="s">
        <v>2</v>
      </c>
      <c r="C32" s="75">
        <v>338</v>
      </c>
      <c r="E32" s="6" t="s">
        <v>555</v>
      </c>
      <c r="F32" s="6" t="s">
        <v>557</v>
      </c>
    </row>
    <row r="33" spans="1:8" x14ac:dyDescent="0.35">
      <c r="B33" s="74" t="s">
        <v>569</v>
      </c>
      <c r="C33" s="75">
        <v>1033</v>
      </c>
    </row>
    <row r="34" spans="1:8" x14ac:dyDescent="0.35">
      <c r="B34" s="74" t="s">
        <v>569</v>
      </c>
      <c r="C34" s="75">
        <v>832</v>
      </c>
      <c r="E34" s="67" t="s">
        <v>567</v>
      </c>
      <c r="F34" s="2">
        <v>1000</v>
      </c>
      <c r="H34" t="s">
        <v>570</v>
      </c>
    </row>
    <row r="35" spans="1:8" x14ac:dyDescent="0.35">
      <c r="B35" s="74" t="s">
        <v>571</v>
      </c>
      <c r="C35" s="75">
        <v>1041</v>
      </c>
      <c r="E35" s="76"/>
      <c r="F35" s="4">
        <f>COUNTIFS(ProductSales[Sales],"&gt;="&amp;F34)</f>
        <v>4</v>
      </c>
      <c r="H35" t="s">
        <v>572</v>
      </c>
    </row>
    <row r="36" spans="1:8" x14ac:dyDescent="0.35">
      <c r="B36" s="74" t="s">
        <v>569</v>
      </c>
      <c r="C36" s="75">
        <v>955</v>
      </c>
      <c r="E36" s="6" t="s">
        <v>561</v>
      </c>
      <c r="F36" s="6" t="s">
        <v>563</v>
      </c>
      <c r="H36" t="s">
        <v>573</v>
      </c>
    </row>
    <row r="37" spans="1:8" x14ac:dyDescent="0.35">
      <c r="B37" s="74" t="s">
        <v>571</v>
      </c>
      <c r="C37" s="75">
        <v>587</v>
      </c>
      <c r="H37" t="s">
        <v>574</v>
      </c>
    </row>
    <row r="38" spans="1:8" x14ac:dyDescent="0.35">
      <c r="B38" s="74" t="s">
        <v>569</v>
      </c>
      <c r="C38" s="75">
        <v>1190</v>
      </c>
    </row>
    <row r="39" spans="1:8" x14ac:dyDescent="0.35">
      <c r="B39" s="74" t="s">
        <v>571</v>
      </c>
      <c r="C39" s="75">
        <v>945</v>
      </c>
    </row>
    <row r="40" spans="1:8" x14ac:dyDescent="0.35">
      <c r="B40" s="74" t="s">
        <v>569</v>
      </c>
      <c r="C40" s="75">
        <v>973</v>
      </c>
    </row>
    <row r="41" spans="1:8" x14ac:dyDescent="0.35">
      <c r="B41" s="77" t="s">
        <v>571</v>
      </c>
      <c r="C41" s="78">
        <v>225</v>
      </c>
    </row>
    <row r="45" spans="1:8" x14ac:dyDescent="0.35">
      <c r="A45" s="6" t="s">
        <v>575</v>
      </c>
      <c r="B45" s="60" t="s">
        <v>576</v>
      </c>
      <c r="C45" s="68"/>
      <c r="D45" s="68"/>
      <c r="E45" s="61"/>
    </row>
    <row r="46" spans="1:8" x14ac:dyDescent="0.35">
      <c r="B46" s="62" t="s">
        <v>577</v>
      </c>
      <c r="C46" s="69"/>
      <c r="D46" s="69"/>
      <c r="E46" s="63"/>
    </row>
    <row r="47" spans="1:8" x14ac:dyDescent="0.35">
      <c r="B47" s="62" t="s">
        <v>578</v>
      </c>
      <c r="C47" s="69"/>
      <c r="D47" s="69"/>
      <c r="E47" s="63"/>
    </row>
    <row r="48" spans="1:8" x14ac:dyDescent="0.35">
      <c r="B48" s="64" t="s">
        <v>579</v>
      </c>
      <c r="C48" s="71"/>
      <c r="D48" s="71"/>
      <c r="E48" s="65"/>
    </row>
    <row r="50" spans="1:9" x14ac:dyDescent="0.35">
      <c r="B50" s="1" t="s">
        <v>580</v>
      </c>
      <c r="C50" s="1" t="s">
        <v>566</v>
      </c>
      <c r="D50" s="1" t="s">
        <v>5</v>
      </c>
      <c r="F50" s="79" t="s">
        <v>566</v>
      </c>
      <c r="G50" s="79" t="s">
        <v>5</v>
      </c>
      <c r="I50" s="6" t="s">
        <v>581</v>
      </c>
    </row>
    <row r="51" spans="1:9" x14ac:dyDescent="0.35">
      <c r="B51" s="2" t="s">
        <v>0</v>
      </c>
      <c r="C51" s="2">
        <v>2935.52</v>
      </c>
      <c r="D51" s="4" t="str">
        <f>VLOOKUP(C51,$F$50:$G$53,2,1)</f>
        <v>Below Par</v>
      </c>
      <c r="F51" s="2">
        <v>0</v>
      </c>
      <c r="G51" s="2" t="s">
        <v>582</v>
      </c>
      <c r="I51" t="s">
        <v>583</v>
      </c>
    </row>
    <row r="52" spans="1:9" x14ac:dyDescent="0.35">
      <c r="B52" s="2" t="s">
        <v>551</v>
      </c>
      <c r="C52" s="2">
        <v>6825.01</v>
      </c>
      <c r="D52" s="4" t="str">
        <f>VLOOKUP(C52,$F$50:$G$53,2,1)</f>
        <v>Excellent</v>
      </c>
      <c r="F52" s="2">
        <v>3000</v>
      </c>
      <c r="G52" s="2" t="s">
        <v>584</v>
      </c>
      <c r="I52" t="s">
        <v>585</v>
      </c>
    </row>
    <row r="53" spans="1:9" x14ac:dyDescent="0.35">
      <c r="B53" s="2" t="s">
        <v>550</v>
      </c>
      <c r="C53" s="2">
        <v>5404.56</v>
      </c>
      <c r="D53" s="4" t="str">
        <f>VLOOKUP(C53,$F$50:$G$53,2,1)</f>
        <v>Par</v>
      </c>
      <c r="F53" s="2">
        <v>6000</v>
      </c>
      <c r="G53" s="2" t="s">
        <v>6</v>
      </c>
      <c r="I53" s="80" t="s">
        <v>586</v>
      </c>
    </row>
    <row r="54" spans="1:9" x14ac:dyDescent="0.35">
      <c r="B54" s="2" t="s">
        <v>552</v>
      </c>
      <c r="C54" s="2">
        <v>2470.35</v>
      </c>
      <c r="D54" s="4" t="str">
        <f t="shared" ref="D54:D60" si="1">VLOOKUP(C54,$F$50:$G$53,2,1)</f>
        <v>Below Par</v>
      </c>
      <c r="I54" s="80" t="s">
        <v>587</v>
      </c>
    </row>
    <row r="55" spans="1:9" x14ac:dyDescent="0.35">
      <c r="B55" s="2" t="s">
        <v>0</v>
      </c>
      <c r="C55" s="2">
        <v>5246.69</v>
      </c>
      <c r="D55" s="4" t="str">
        <f t="shared" si="1"/>
        <v>Par</v>
      </c>
      <c r="I55" t="s">
        <v>588</v>
      </c>
    </row>
    <row r="56" spans="1:9" x14ac:dyDescent="0.35">
      <c r="B56" s="2" t="s">
        <v>551</v>
      </c>
      <c r="C56" s="2">
        <v>6768.17</v>
      </c>
      <c r="D56" s="4" t="str">
        <f t="shared" si="1"/>
        <v>Excellent</v>
      </c>
      <c r="I56" t="s">
        <v>589</v>
      </c>
    </row>
    <row r="57" spans="1:9" x14ac:dyDescent="0.35">
      <c r="B57" s="2" t="s">
        <v>552</v>
      </c>
      <c r="C57" s="2">
        <v>6664.08</v>
      </c>
      <c r="D57" s="4" t="str">
        <f t="shared" si="1"/>
        <v>Excellent</v>
      </c>
    </row>
    <row r="58" spans="1:9" x14ac:dyDescent="0.35">
      <c r="B58" s="2" t="s">
        <v>551</v>
      </c>
      <c r="C58" s="2">
        <v>3513.37</v>
      </c>
      <c r="D58" s="4" t="str">
        <f t="shared" si="1"/>
        <v>Par</v>
      </c>
      <c r="I58" s="81" t="s">
        <v>590</v>
      </c>
    </row>
    <row r="59" spans="1:9" x14ac:dyDescent="0.35">
      <c r="B59" s="2" t="s">
        <v>552</v>
      </c>
      <c r="C59" s="2">
        <v>4879.75</v>
      </c>
      <c r="D59" s="4" t="str">
        <f t="shared" si="1"/>
        <v>Par</v>
      </c>
      <c r="I59" s="82" t="s">
        <v>591</v>
      </c>
    </row>
    <row r="60" spans="1:9" x14ac:dyDescent="0.35">
      <c r="B60" s="2" t="s">
        <v>550</v>
      </c>
      <c r="C60" s="2">
        <v>2525.66</v>
      </c>
      <c r="D60" s="4" t="str">
        <f t="shared" si="1"/>
        <v>Below Par</v>
      </c>
      <c r="I60" s="82" t="s">
        <v>592</v>
      </c>
    </row>
    <row r="61" spans="1:9" x14ac:dyDescent="0.35">
      <c r="I61" s="82" t="s">
        <v>593</v>
      </c>
    </row>
    <row r="62" spans="1:9" x14ac:dyDescent="0.35">
      <c r="I62" s="82" t="s">
        <v>594</v>
      </c>
    </row>
    <row r="63" spans="1:9" x14ac:dyDescent="0.35">
      <c r="A63" s="6" t="s">
        <v>595</v>
      </c>
      <c r="B63" s="60" t="s">
        <v>596</v>
      </c>
      <c r="C63" s="68"/>
      <c r="D63" s="68"/>
      <c r="E63" s="61"/>
    </row>
    <row r="64" spans="1:9" x14ac:dyDescent="0.35">
      <c r="B64" s="62" t="s">
        <v>539</v>
      </c>
      <c r="C64" s="69"/>
      <c r="D64" s="69"/>
      <c r="E64" s="63"/>
    </row>
    <row r="65" spans="1:9" x14ac:dyDescent="0.35">
      <c r="B65" s="62" t="s">
        <v>597</v>
      </c>
      <c r="C65" s="69"/>
      <c r="D65" s="69"/>
      <c r="E65" s="63"/>
    </row>
    <row r="66" spans="1:9" x14ac:dyDescent="0.35">
      <c r="B66" s="64" t="s">
        <v>598</v>
      </c>
      <c r="C66" s="71"/>
      <c r="D66" s="71"/>
      <c r="E66" s="65"/>
    </row>
    <row r="68" spans="1:9" x14ac:dyDescent="0.35">
      <c r="B68" s="1" t="s">
        <v>580</v>
      </c>
      <c r="C68" s="1" t="s">
        <v>566</v>
      </c>
      <c r="D68" s="1" t="s">
        <v>599</v>
      </c>
      <c r="F68" s="3" t="s">
        <v>600</v>
      </c>
      <c r="G68" s="83">
        <v>3500</v>
      </c>
      <c r="I68" s="6" t="s">
        <v>601</v>
      </c>
    </row>
    <row r="69" spans="1:9" x14ac:dyDescent="0.35">
      <c r="B69" s="2" t="s">
        <v>0</v>
      </c>
      <c r="C69" s="83">
        <v>2935.52</v>
      </c>
      <c r="D69" s="84"/>
      <c r="F69" s="3" t="s">
        <v>602</v>
      </c>
      <c r="G69" s="83">
        <v>75</v>
      </c>
      <c r="I69" t="s">
        <v>603</v>
      </c>
    </row>
    <row r="70" spans="1:9" x14ac:dyDescent="0.35">
      <c r="B70" s="2" t="s">
        <v>551</v>
      </c>
      <c r="C70" s="83">
        <v>6825.01</v>
      </c>
      <c r="D70" s="84"/>
      <c r="I70" s="82" t="s">
        <v>604</v>
      </c>
    </row>
    <row r="71" spans="1:9" x14ac:dyDescent="0.35">
      <c r="B71" s="2" t="s">
        <v>550</v>
      </c>
      <c r="C71" s="83">
        <v>5404.56</v>
      </c>
      <c r="D71" s="84"/>
      <c r="I71" s="82" t="s">
        <v>605</v>
      </c>
    </row>
    <row r="72" spans="1:9" x14ac:dyDescent="0.35">
      <c r="B72" s="2" t="s">
        <v>552</v>
      </c>
      <c r="C72" s="83">
        <v>2470.35</v>
      </c>
      <c r="D72" s="84"/>
      <c r="I72" s="85" t="s">
        <v>606</v>
      </c>
    </row>
    <row r="73" spans="1:9" x14ac:dyDescent="0.35">
      <c r="B73" s="2" t="s">
        <v>607</v>
      </c>
      <c r="C73" s="83">
        <v>3500</v>
      </c>
      <c r="D73" s="84"/>
    </row>
    <row r="75" spans="1:9" x14ac:dyDescent="0.35">
      <c r="A75" s="6" t="s">
        <v>608</v>
      </c>
      <c r="B75" s="60" t="s">
        <v>609</v>
      </c>
      <c r="C75" s="68"/>
      <c r="D75" s="61"/>
    </row>
    <row r="76" spans="1:9" x14ac:dyDescent="0.35">
      <c r="B76" s="62" t="s">
        <v>610</v>
      </c>
      <c r="C76" s="69"/>
      <c r="D76" s="63"/>
    </row>
    <row r="77" spans="1:9" x14ac:dyDescent="0.35">
      <c r="B77" s="62" t="s">
        <v>611</v>
      </c>
      <c r="C77" s="69"/>
      <c r="D77" s="63"/>
    </row>
    <row r="78" spans="1:9" x14ac:dyDescent="0.35">
      <c r="B78" s="64" t="s">
        <v>612</v>
      </c>
      <c r="C78" s="71"/>
      <c r="D78" s="65"/>
    </row>
    <row r="80" spans="1:9" x14ac:dyDescent="0.35">
      <c r="B80" s="66" t="s">
        <v>613</v>
      </c>
      <c r="C80" s="66" t="s">
        <v>614</v>
      </c>
      <c r="E80" s="66" t="s">
        <v>615</v>
      </c>
    </row>
    <row r="81" spans="1:6" x14ac:dyDescent="0.35">
      <c r="B81" s="86">
        <v>35.74</v>
      </c>
      <c r="C81" s="86">
        <v>35.74</v>
      </c>
      <c r="E81" s="4"/>
    </row>
    <row r="82" spans="1:6" x14ac:dyDescent="0.35">
      <c r="B82" s="86">
        <v>73.61</v>
      </c>
      <c r="C82" s="86">
        <v>73.61</v>
      </c>
    </row>
    <row r="83" spans="1:6" x14ac:dyDescent="0.35">
      <c r="B83" s="86">
        <v>113.08</v>
      </c>
      <c r="C83" s="86">
        <v>113.08</v>
      </c>
    </row>
    <row r="84" spans="1:6" x14ac:dyDescent="0.35">
      <c r="B84" s="86">
        <v>100.49</v>
      </c>
      <c r="C84" s="86">
        <v>100.5</v>
      </c>
    </row>
    <row r="85" spans="1:6" x14ac:dyDescent="0.35">
      <c r="B85" s="86">
        <v>17.7</v>
      </c>
      <c r="C85" s="86">
        <v>17.7</v>
      </c>
    </row>
    <row r="86" spans="1:6" ht="15" thickBot="1" x14ac:dyDescent="0.4">
      <c r="B86" s="87">
        <v>107.38</v>
      </c>
      <c r="C86" s="87">
        <v>107.38</v>
      </c>
    </row>
    <row r="87" spans="1:6" ht="15" thickBot="1" x14ac:dyDescent="0.4">
      <c r="B87" s="88">
        <f t="shared" ref="B87:C87" si="2">SUM(B81:B86)</f>
        <v>448</v>
      </c>
      <c r="C87" s="88">
        <f t="shared" si="2"/>
        <v>448.01</v>
      </c>
    </row>
    <row r="88" spans="1:6" ht="15" thickTop="1" x14ac:dyDescent="0.35"/>
    <row r="90" spans="1:6" x14ac:dyDescent="0.35">
      <c r="A90" s="6" t="s">
        <v>616</v>
      </c>
      <c r="B90" s="60" t="s">
        <v>617</v>
      </c>
      <c r="C90" s="68"/>
      <c r="D90" s="61"/>
      <c r="F90" s="6" t="s">
        <v>618</v>
      </c>
    </row>
    <row r="91" spans="1:6" x14ac:dyDescent="0.35">
      <c r="B91" s="62" t="s">
        <v>619</v>
      </c>
      <c r="C91" s="69"/>
      <c r="D91" s="63"/>
      <c r="F91" t="s">
        <v>620</v>
      </c>
    </row>
    <row r="92" spans="1:6" x14ac:dyDescent="0.35">
      <c r="B92" s="64" t="s">
        <v>621</v>
      </c>
      <c r="C92" s="71"/>
      <c r="D92" s="65"/>
      <c r="F92" t="s">
        <v>622</v>
      </c>
    </row>
    <row r="94" spans="1:6" x14ac:dyDescent="0.35">
      <c r="B94" s="66" t="s">
        <v>623</v>
      </c>
      <c r="C94" s="66" t="s">
        <v>624</v>
      </c>
      <c r="E94" s="66" t="s">
        <v>625</v>
      </c>
    </row>
    <row r="95" spans="1:6" x14ac:dyDescent="0.35">
      <c r="B95" s="2" t="s">
        <v>626</v>
      </c>
      <c r="C95" s="2">
        <v>60</v>
      </c>
      <c r="E95" s="4">
        <f>SUM(C95:C99)</f>
        <v>190</v>
      </c>
    </row>
    <row r="96" spans="1:6" x14ac:dyDescent="0.35">
      <c r="B96" s="2" t="s">
        <v>627</v>
      </c>
      <c r="C96" s="2">
        <v>30</v>
      </c>
    </row>
    <row r="97" spans="1:8" x14ac:dyDescent="0.35">
      <c r="B97" s="2" t="s">
        <v>628</v>
      </c>
      <c r="C97" s="2">
        <v>25</v>
      </c>
    </row>
    <row r="98" spans="1:8" x14ac:dyDescent="0.35">
      <c r="B98" s="2" t="s">
        <v>629</v>
      </c>
      <c r="C98" s="2">
        <v>35</v>
      </c>
    </row>
    <row r="99" spans="1:8" x14ac:dyDescent="0.35">
      <c r="B99" s="2" t="s">
        <v>630</v>
      </c>
      <c r="C99" s="2">
        <v>40</v>
      </c>
    </row>
    <row r="102" spans="1:8" x14ac:dyDescent="0.35">
      <c r="A102" s="6" t="s">
        <v>631</v>
      </c>
      <c r="B102" s="60" t="s">
        <v>632</v>
      </c>
      <c r="C102" s="68"/>
      <c r="D102" s="61"/>
      <c r="F102" s="89" t="s">
        <v>633</v>
      </c>
    </row>
    <row r="103" spans="1:8" x14ac:dyDescent="0.35">
      <c r="B103" s="62" t="s">
        <v>634</v>
      </c>
      <c r="C103" s="69"/>
      <c r="D103" s="63"/>
      <c r="F103" s="81" t="s">
        <v>635</v>
      </c>
    </row>
    <row r="104" spans="1:8" x14ac:dyDescent="0.35">
      <c r="B104" s="62" t="s">
        <v>636</v>
      </c>
      <c r="C104" s="69"/>
      <c r="D104" s="63"/>
      <c r="F104" t="s">
        <v>637</v>
      </c>
    </row>
    <row r="105" spans="1:8" x14ac:dyDescent="0.35">
      <c r="B105" s="64" t="s">
        <v>638</v>
      </c>
      <c r="C105" s="71"/>
      <c r="D105" s="65"/>
    </row>
    <row r="107" spans="1:8" x14ac:dyDescent="0.35">
      <c r="C107" s="66" t="s">
        <v>639</v>
      </c>
      <c r="D107" s="66" t="s">
        <v>639</v>
      </c>
      <c r="E107" s="66" t="s">
        <v>639</v>
      </c>
      <c r="F107" s="66" t="s">
        <v>639</v>
      </c>
    </row>
    <row r="108" spans="1:8" x14ac:dyDescent="0.35">
      <c r="C108" s="4" cm="1">
        <f t="array" ref="C108">SUM(LARGE(C111:C119,{1;2;3}))</f>
        <v>791</v>
      </c>
      <c r="D108" s="4" cm="1">
        <f t="array" ref="D108">SUM(LARGE(D111:D119,{1;2;3}))</f>
        <v>749</v>
      </c>
      <c r="E108" s="4" cm="1">
        <f t="array" ref="E108">SUM(LARGE(E111:E119,{1;2;3}))</f>
        <v>879</v>
      </c>
      <c r="F108" s="4" cm="1">
        <f t="array" ref="F108">SUM(LARGE(F111:F119,{1;2;3}))</f>
        <v>853</v>
      </c>
    </row>
    <row r="110" spans="1:8" x14ac:dyDescent="0.35">
      <c r="B110" s="66" t="s">
        <v>640</v>
      </c>
      <c r="C110" s="66" t="s">
        <v>641</v>
      </c>
      <c r="D110" s="66" t="s">
        <v>642</v>
      </c>
      <c r="E110" s="66" t="s">
        <v>643</v>
      </c>
      <c r="F110" s="66" t="s">
        <v>644</v>
      </c>
      <c r="H110">
        <f>LARGE(C111:C119,1)</f>
        <v>278</v>
      </c>
    </row>
    <row r="111" spans="1:8" x14ac:dyDescent="0.35">
      <c r="B111" s="2" t="s">
        <v>645</v>
      </c>
      <c r="C111" s="2">
        <v>219</v>
      </c>
      <c r="D111" s="2">
        <v>243</v>
      </c>
      <c r="E111" s="2">
        <v>163</v>
      </c>
      <c r="F111" s="2">
        <v>156</v>
      </c>
      <c r="H111">
        <f>LARGE($C$111:$C$119,2)</f>
        <v>268</v>
      </c>
    </row>
    <row r="112" spans="1:8" x14ac:dyDescent="0.35">
      <c r="B112" s="2" t="s">
        <v>646</v>
      </c>
      <c r="C112" s="2">
        <v>235</v>
      </c>
      <c r="D112" s="2">
        <v>268</v>
      </c>
      <c r="E112" s="2">
        <v>209</v>
      </c>
      <c r="F112" s="2">
        <v>285</v>
      </c>
      <c r="H112">
        <f>LARGE($C$111:$C$119,3)</f>
        <v>245</v>
      </c>
    </row>
    <row r="113" spans="1:8" x14ac:dyDescent="0.35">
      <c r="B113" s="2" t="s">
        <v>647</v>
      </c>
      <c r="C113" s="2">
        <v>207</v>
      </c>
      <c r="D113" s="2">
        <v>238</v>
      </c>
      <c r="E113" s="2">
        <v>174</v>
      </c>
      <c r="F113" s="2">
        <v>292</v>
      </c>
      <c r="H113" s="6">
        <f>SUM(H110:H112)</f>
        <v>791</v>
      </c>
    </row>
    <row r="114" spans="1:8" x14ac:dyDescent="0.35">
      <c r="B114" s="2" t="s">
        <v>648</v>
      </c>
      <c r="C114" s="2">
        <v>183</v>
      </c>
      <c r="D114" s="2">
        <v>236</v>
      </c>
      <c r="E114" s="2">
        <v>195</v>
      </c>
      <c r="F114" s="2">
        <v>276</v>
      </c>
    </row>
    <row r="115" spans="1:8" x14ac:dyDescent="0.35">
      <c r="B115" s="2" t="s">
        <v>649</v>
      </c>
      <c r="C115" s="2">
        <v>278</v>
      </c>
      <c r="D115" s="2">
        <v>194</v>
      </c>
      <c r="E115" s="2">
        <v>284</v>
      </c>
      <c r="F115" s="2">
        <v>230</v>
      </c>
    </row>
    <row r="116" spans="1:8" x14ac:dyDescent="0.35">
      <c r="B116" s="2" t="s">
        <v>650</v>
      </c>
      <c r="C116" s="2">
        <v>160</v>
      </c>
      <c r="D116" s="2">
        <v>195</v>
      </c>
      <c r="E116" s="2">
        <v>296</v>
      </c>
      <c r="F116" s="2">
        <v>257</v>
      </c>
    </row>
    <row r="117" spans="1:8" x14ac:dyDescent="0.35">
      <c r="B117" s="2" t="s">
        <v>651</v>
      </c>
      <c r="C117" s="2">
        <v>268</v>
      </c>
      <c r="D117" s="2">
        <v>173</v>
      </c>
      <c r="E117" s="2">
        <v>207</v>
      </c>
      <c r="F117" s="2">
        <v>249</v>
      </c>
    </row>
    <row r="118" spans="1:8" x14ac:dyDescent="0.35">
      <c r="B118" s="2" t="s">
        <v>652</v>
      </c>
      <c r="C118" s="2">
        <v>245</v>
      </c>
      <c r="D118" s="2">
        <v>221</v>
      </c>
      <c r="E118" s="2">
        <v>179</v>
      </c>
      <c r="F118" s="2">
        <v>223</v>
      </c>
    </row>
    <row r="119" spans="1:8" x14ac:dyDescent="0.35">
      <c r="B119" s="2" t="s">
        <v>653</v>
      </c>
      <c r="C119" s="2">
        <v>233</v>
      </c>
      <c r="D119" s="2">
        <v>168</v>
      </c>
      <c r="E119" s="2">
        <v>299</v>
      </c>
      <c r="F119" s="2">
        <v>213</v>
      </c>
    </row>
    <row r="122" spans="1:8" x14ac:dyDescent="0.35">
      <c r="A122" s="6" t="s">
        <v>654</v>
      </c>
      <c r="B122" s="6" t="s">
        <v>655</v>
      </c>
    </row>
    <row r="123" spans="1:8" x14ac:dyDescent="0.35">
      <c r="B123" t="s">
        <v>656</v>
      </c>
    </row>
    <row r="124" spans="1:8" x14ac:dyDescent="0.35">
      <c r="B124" t="s">
        <v>657</v>
      </c>
    </row>
    <row r="125" spans="1:8" x14ac:dyDescent="0.35">
      <c r="B125" t="s">
        <v>658</v>
      </c>
    </row>
    <row r="126" spans="1:8" x14ac:dyDescent="0.35">
      <c r="B126" t="s">
        <v>659</v>
      </c>
    </row>
    <row r="128" spans="1:8" x14ac:dyDescent="0.35">
      <c r="B128" s="81" t="s">
        <v>660</v>
      </c>
    </row>
    <row r="129" spans="1:6" x14ac:dyDescent="0.35">
      <c r="B129" s="81" t="s">
        <v>661</v>
      </c>
    </row>
    <row r="131" spans="1:6" x14ac:dyDescent="0.35">
      <c r="B131" s="66" t="s">
        <v>565</v>
      </c>
      <c r="D131" s="66" t="s">
        <v>565</v>
      </c>
      <c r="E131" s="66" t="s">
        <v>662</v>
      </c>
    </row>
    <row r="132" spans="1:6" x14ac:dyDescent="0.35">
      <c r="B132" s="2" t="s">
        <v>663</v>
      </c>
      <c r="D132" s="2" t="s">
        <v>2</v>
      </c>
      <c r="E132" s="4">
        <f>COUNTIFS($B$132:$B$135,D132)</f>
        <v>1</v>
      </c>
    </row>
    <row r="133" spans="1:6" x14ac:dyDescent="0.35">
      <c r="B133" s="2" t="s">
        <v>2</v>
      </c>
      <c r="D133" s="2" t="s">
        <v>569</v>
      </c>
      <c r="E133" s="4">
        <f t="shared" ref="E133:E134" si="3">COUNTIFS($B$132:$B$135,D133)</f>
        <v>1</v>
      </c>
    </row>
    <row r="134" spans="1:6" x14ac:dyDescent="0.35">
      <c r="B134" s="2" t="s">
        <v>664</v>
      </c>
      <c r="D134" s="2" t="s">
        <v>665</v>
      </c>
      <c r="E134" s="4">
        <f t="shared" si="3"/>
        <v>0</v>
      </c>
    </row>
    <row r="135" spans="1:6" x14ac:dyDescent="0.35">
      <c r="B135" s="2" t="s">
        <v>569</v>
      </c>
    </row>
    <row r="136" spans="1:6" x14ac:dyDescent="0.35">
      <c r="B136" s="2" t="s">
        <v>571</v>
      </c>
    </row>
    <row r="139" spans="1:6" x14ac:dyDescent="0.35">
      <c r="A139" s="6" t="s">
        <v>666</v>
      </c>
      <c r="B139" t="s">
        <v>667</v>
      </c>
    </row>
    <row r="140" spans="1:6" x14ac:dyDescent="0.35">
      <c r="B140" s="81" t="s">
        <v>668</v>
      </c>
      <c r="E140" s="67" t="s">
        <v>669</v>
      </c>
    </row>
    <row r="141" spans="1:6" x14ac:dyDescent="0.35">
      <c r="B141" s="81" t="s">
        <v>670</v>
      </c>
      <c r="E141" s="2">
        <v>1.4500000000000001E-2</v>
      </c>
    </row>
    <row r="143" spans="1:6" x14ac:dyDescent="0.35">
      <c r="B143" s="1" t="s">
        <v>580</v>
      </c>
      <c r="C143" s="1" t="s">
        <v>566</v>
      </c>
      <c r="D143" s="1" t="s">
        <v>671</v>
      </c>
      <c r="F143" s="6" t="s">
        <v>672</v>
      </c>
    </row>
    <row r="144" spans="1:6" ht="21" x14ac:dyDescent="0.35">
      <c r="B144" s="2" t="s">
        <v>0</v>
      </c>
      <c r="C144" s="2">
        <v>2935.52</v>
      </c>
      <c r="D144" s="84">
        <f>C144*$E$141</f>
        <v>42.565040000000003</v>
      </c>
      <c r="F144" s="81" t="s">
        <v>673</v>
      </c>
    </row>
    <row r="145" spans="2:6" ht="21" x14ac:dyDescent="0.35">
      <c r="B145" s="2" t="s">
        <v>551</v>
      </c>
      <c r="C145" s="2">
        <v>6825.01</v>
      </c>
      <c r="D145" s="84">
        <f t="shared" ref="D145:D147" si="4">C145*$E$141</f>
        <v>98.962645000000009</v>
      </c>
      <c r="F145" s="81" t="s">
        <v>674</v>
      </c>
    </row>
    <row r="146" spans="2:6" ht="21" x14ac:dyDescent="0.35">
      <c r="B146" s="2" t="s">
        <v>550</v>
      </c>
      <c r="C146" s="2">
        <v>5404.56</v>
      </c>
      <c r="D146" s="84">
        <f t="shared" si="4"/>
        <v>78.366120000000009</v>
      </c>
      <c r="F146" s="81" t="s">
        <v>675</v>
      </c>
    </row>
    <row r="147" spans="2:6" x14ac:dyDescent="0.35">
      <c r="B147" s="2" t="s">
        <v>552</v>
      </c>
      <c r="C147" s="2">
        <v>2470.35</v>
      </c>
      <c r="D147" s="84">
        <f t="shared" si="4"/>
        <v>35.820075000000003</v>
      </c>
    </row>
    <row r="148" spans="2:6" x14ac:dyDescent="0.35">
      <c r="D148" s="90">
        <f>SUM(D144:D147)</f>
        <v>255.71388000000005</v>
      </c>
    </row>
    <row r="149" spans="2:6" x14ac:dyDescent="0.35">
      <c r="B149" s="1" t="s">
        <v>671</v>
      </c>
    </row>
    <row r="150" spans="2:6" x14ac:dyDescent="0.35">
      <c r="B150" s="83">
        <v>42.57</v>
      </c>
      <c r="D150" t="s">
        <v>676</v>
      </c>
    </row>
    <row r="151" spans="2:6" x14ac:dyDescent="0.35">
      <c r="B151" s="83">
        <v>98.96</v>
      </c>
    </row>
    <row r="152" spans="2:6" x14ac:dyDescent="0.35">
      <c r="B152" s="83">
        <v>78.37</v>
      </c>
    </row>
    <row r="153" spans="2:6" x14ac:dyDescent="0.35">
      <c r="B153" s="83">
        <v>35.82</v>
      </c>
    </row>
    <row r="154" spans="2:6" x14ac:dyDescent="0.35">
      <c r="B154" s="90">
        <f>SUM(B150:B153)</f>
        <v>255.72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B62F-E880-4F94-B194-BB57C1E2700A}">
  <sheetPr>
    <tabColor rgb="FF0000FF"/>
  </sheetPr>
  <dimension ref="A1:AM685"/>
  <sheetViews>
    <sheetView zoomScale="79" zoomScaleNormal="79" workbookViewId="0">
      <selection activeCell="A5" sqref="A5"/>
    </sheetView>
  </sheetViews>
  <sheetFormatPr defaultRowHeight="14.5" x14ac:dyDescent="0.35"/>
  <cols>
    <col min="1" max="1" width="10.7265625" bestFit="1" customWidth="1"/>
    <col min="2" max="2" width="12.1796875" bestFit="1" customWidth="1"/>
    <col min="3" max="3" width="14.1796875" customWidth="1"/>
    <col min="5" max="5" width="17.453125" customWidth="1"/>
    <col min="6" max="6" width="23.453125" customWidth="1"/>
    <col min="8" max="8" width="13.54296875" customWidth="1"/>
    <col min="9" max="9" width="14.26953125" customWidth="1"/>
    <col min="10" max="10" width="14.81640625" customWidth="1"/>
    <col min="12" max="12" width="13.54296875" bestFit="1" customWidth="1"/>
    <col min="13" max="13" width="9.54296875" customWidth="1"/>
    <col min="15" max="15" width="9.7265625" bestFit="1" customWidth="1"/>
    <col min="18" max="18" width="9.7265625" customWidth="1"/>
    <col min="19" max="19" width="10.7265625" customWidth="1"/>
    <col min="21" max="21" width="15.453125" customWidth="1"/>
    <col min="22" max="22" width="11.26953125" customWidth="1"/>
    <col min="26" max="27" width="11.54296875" customWidth="1"/>
    <col min="29" max="29" width="14.1796875" bestFit="1" customWidth="1"/>
    <col min="30" max="30" width="12" customWidth="1"/>
  </cols>
  <sheetData>
    <row r="1" spans="1:39" ht="109.5" customHeight="1" x14ac:dyDescent="0.35">
      <c r="A1" s="15" t="s">
        <v>11</v>
      </c>
      <c r="B1" s="56" t="s">
        <v>12</v>
      </c>
      <c r="C1" s="57"/>
      <c r="D1" s="57"/>
      <c r="E1" s="57"/>
      <c r="F1" s="58"/>
      <c r="H1" s="15" t="s">
        <v>13</v>
      </c>
      <c r="I1" s="56" t="s">
        <v>14</v>
      </c>
      <c r="J1" s="57"/>
      <c r="K1" s="57"/>
      <c r="L1" s="57"/>
      <c r="M1" s="58"/>
      <c r="O1" s="15" t="s">
        <v>15</v>
      </c>
      <c r="P1" s="56" t="s">
        <v>16</v>
      </c>
      <c r="Q1" s="57"/>
      <c r="R1" s="57"/>
      <c r="S1" s="57"/>
      <c r="T1" s="57"/>
      <c r="U1" s="57"/>
      <c r="V1" s="58"/>
      <c r="X1" s="15" t="s">
        <v>17</v>
      </c>
      <c r="Y1" s="56" t="s">
        <v>18</v>
      </c>
      <c r="Z1" s="57"/>
      <c r="AA1" s="57"/>
      <c r="AB1" s="58"/>
      <c r="AJ1" t="s">
        <v>19</v>
      </c>
      <c r="AM1" t="s">
        <v>19</v>
      </c>
    </row>
    <row r="2" spans="1:39" ht="49.5" customHeight="1" x14ac:dyDescent="0.55000000000000004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O2" s="59" t="s">
        <v>21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J2">
        <v>300</v>
      </c>
      <c r="AM2">
        <v>1000</v>
      </c>
    </row>
    <row r="4" spans="1:39" ht="29" x14ac:dyDescent="0.35">
      <c r="A4" s="10" t="s">
        <v>22</v>
      </c>
      <c r="B4" s="10" t="s">
        <v>23</v>
      </c>
      <c r="C4" s="10" t="s">
        <v>24</v>
      </c>
      <c r="H4" s="10" t="s">
        <v>22</v>
      </c>
      <c r="I4" s="10" t="s">
        <v>25</v>
      </c>
      <c r="J4" s="10" t="s">
        <v>25</v>
      </c>
      <c r="L4" s="10" t="s">
        <v>25</v>
      </c>
      <c r="M4" s="16" t="s">
        <v>26</v>
      </c>
      <c r="O4" s="1" t="s">
        <v>27</v>
      </c>
      <c r="P4" s="1" t="s">
        <v>28</v>
      </c>
      <c r="R4" s="1" t="s">
        <v>22</v>
      </c>
      <c r="S4" s="1" t="s">
        <v>29</v>
      </c>
      <c r="U4" s="12" t="s">
        <v>5</v>
      </c>
      <c r="V4" s="12" t="s">
        <v>26</v>
      </c>
      <c r="X4" s="14" t="s">
        <v>30</v>
      </c>
      <c r="Z4" s="12" t="s">
        <v>31</v>
      </c>
      <c r="AA4" s="12" t="s">
        <v>32</v>
      </c>
      <c r="AC4" s="12" t="s">
        <v>5</v>
      </c>
      <c r="AD4" s="12" t="s">
        <v>26</v>
      </c>
      <c r="AI4" t="s">
        <v>33</v>
      </c>
      <c r="AJ4" t="s">
        <v>34</v>
      </c>
      <c r="AL4" t="s">
        <v>33</v>
      </c>
      <c r="AM4" t="s">
        <v>34</v>
      </c>
    </row>
    <row r="5" spans="1:39" x14ac:dyDescent="0.35">
      <c r="A5" s="2" t="s">
        <v>35</v>
      </c>
      <c r="B5" s="2" t="s">
        <v>36</v>
      </c>
      <c r="C5" s="2">
        <f>VLOOKUP(B5,{"iPhone",1;"Motorola",2;"Nokia",3;"Samsung",4;"Sony Erickson",5;"Sprint",6},2,0)</f>
        <v>2</v>
      </c>
      <c r="H5" s="2" t="s">
        <v>35</v>
      </c>
      <c r="I5" s="2" t="s">
        <v>37</v>
      </c>
      <c r="J5" s="2">
        <f>VLOOKUP(I5,{"Excellent",4;"Poor",1;"Good",3;"OK",2},2,0)</f>
        <v>2</v>
      </c>
      <c r="L5" s="2" t="s">
        <v>6</v>
      </c>
      <c r="M5" s="4"/>
      <c r="O5" s="2">
        <v>220</v>
      </c>
      <c r="P5" s="2">
        <f t="shared" ref="P5:P68" si="0">CONVERT(O5,"F","C")</f>
        <v>104.44444444444444</v>
      </c>
      <c r="R5" s="2" t="s">
        <v>38</v>
      </c>
      <c r="S5" s="2">
        <v>1501</v>
      </c>
      <c r="U5" s="2" t="str">
        <f t="shared" ref="U5:U10" si="1">AI5&amp;" up tp "&amp;AJ5</f>
        <v>600 up tp 900</v>
      </c>
      <c r="V5" s="4"/>
      <c r="X5" s="2">
        <f>CONVERT(O5,"F","K")</f>
        <v>377.59444444444443</v>
      </c>
      <c r="Z5" s="2" t="s">
        <v>4</v>
      </c>
      <c r="AA5" s="8">
        <v>0</v>
      </c>
      <c r="AC5" s="2" t="str">
        <f>AL5&amp;" up tp "&amp;AM5</f>
        <v>0 up tp 1000</v>
      </c>
      <c r="AD5" s="4"/>
      <c r="AI5">
        <v>600</v>
      </c>
      <c r="AJ5">
        <f t="shared" ref="AJ5:AJ10" si="2">AI5+$AJ$2</f>
        <v>900</v>
      </c>
      <c r="AL5">
        <v>0</v>
      </c>
      <c r="AM5">
        <f>AL5+$AM$2</f>
        <v>1000</v>
      </c>
    </row>
    <row r="6" spans="1:39" x14ac:dyDescent="0.35">
      <c r="A6" s="2" t="s">
        <v>39</v>
      </c>
      <c r="B6" s="2" t="s">
        <v>36</v>
      </c>
      <c r="C6" s="2">
        <f>VLOOKUP(B6,{"iPhone",1;"Motorola",2;"Nokia",3;"Samsung",4;"Sony Erickson",5;"Sprint",6},2,0)</f>
        <v>2</v>
      </c>
      <c r="H6" s="2" t="s">
        <v>39</v>
      </c>
      <c r="I6" s="2" t="s">
        <v>40</v>
      </c>
      <c r="J6" s="2">
        <f>VLOOKUP(I6,{"Excellent",4;"Poor",1;"Good",3;"OK",2},2,0)</f>
        <v>1</v>
      </c>
      <c r="L6" s="2" t="s">
        <v>41</v>
      </c>
      <c r="M6" s="4"/>
      <c r="O6" s="2">
        <v>219</v>
      </c>
      <c r="P6" s="2">
        <f t="shared" si="0"/>
        <v>103.88888888888889</v>
      </c>
      <c r="R6" s="2" t="s">
        <v>42</v>
      </c>
      <c r="S6" s="2">
        <v>1499</v>
      </c>
      <c r="U6" s="2" t="str">
        <f t="shared" si="1"/>
        <v>900 up tp 1200</v>
      </c>
      <c r="V6" s="4"/>
      <c r="X6" s="2">
        <f t="shared" ref="X6:X69" si="3">CONVERT(O6,"F","K")</f>
        <v>377.03888888888889</v>
      </c>
      <c r="Z6" s="2" t="s">
        <v>0</v>
      </c>
      <c r="AA6" s="8">
        <v>500</v>
      </c>
      <c r="AC6" s="2" t="str">
        <f t="shared" ref="AC6:AC10" si="4">AL6&amp;" up tp "&amp;AM6</f>
        <v>1000 up tp 2000</v>
      </c>
      <c r="AD6" s="4"/>
      <c r="AI6">
        <f>AJ5</f>
        <v>900</v>
      </c>
      <c r="AJ6">
        <f t="shared" si="2"/>
        <v>1200</v>
      </c>
      <c r="AL6">
        <f>AM5</f>
        <v>1000</v>
      </c>
      <c r="AM6">
        <f>AL6+$AM$2</f>
        <v>2000</v>
      </c>
    </row>
    <row r="7" spans="1:39" x14ac:dyDescent="0.35">
      <c r="A7" s="2" t="s">
        <v>43</v>
      </c>
      <c r="B7" s="2" t="s">
        <v>44</v>
      </c>
      <c r="C7" s="2">
        <f>VLOOKUP(B7,{"iPhone",1;"Motorola",2;"Nokia",3;"Samsung",4;"Sony Erickson",5;"Sprint",6},2,0)</f>
        <v>4</v>
      </c>
      <c r="H7" s="2" t="s">
        <v>43</v>
      </c>
      <c r="I7" s="2" t="s">
        <v>41</v>
      </c>
      <c r="J7" s="2">
        <f>VLOOKUP(I7,{"Excellent",4;"Poor",1;"Good",3;"OK",2},2,0)</f>
        <v>3</v>
      </c>
      <c r="L7" s="2" t="s">
        <v>37</v>
      </c>
      <c r="M7" s="4"/>
      <c r="O7" s="2">
        <v>218</v>
      </c>
      <c r="P7" s="2">
        <f t="shared" si="0"/>
        <v>103.33333333333333</v>
      </c>
      <c r="R7" s="2" t="s">
        <v>45</v>
      </c>
      <c r="S7" s="2">
        <v>1018</v>
      </c>
      <c r="U7" s="2" t="str">
        <f t="shared" si="1"/>
        <v>1200 up tp 1500</v>
      </c>
      <c r="V7" s="4"/>
      <c r="X7" s="2">
        <f t="shared" si="3"/>
        <v>376.48333333333329</v>
      </c>
      <c r="Z7" s="2" t="s">
        <v>46</v>
      </c>
      <c r="AA7" s="8">
        <v>4589.7</v>
      </c>
      <c r="AC7" s="2" t="str">
        <f t="shared" si="4"/>
        <v>2000 up tp 3000</v>
      </c>
      <c r="AD7" s="4"/>
      <c r="AI7">
        <f t="shared" ref="AI7:AI10" si="5">AJ6</f>
        <v>1200</v>
      </c>
      <c r="AJ7">
        <f t="shared" si="2"/>
        <v>1500</v>
      </c>
      <c r="AL7">
        <f t="shared" ref="AL7:AL10" si="6">AM6</f>
        <v>2000</v>
      </c>
      <c r="AM7">
        <f t="shared" ref="AM7:AM10" si="7">AL7+$AM$2</f>
        <v>3000</v>
      </c>
    </row>
    <row r="8" spans="1:39" x14ac:dyDescent="0.35">
      <c r="A8" s="2" t="s">
        <v>47</v>
      </c>
      <c r="B8" s="2" t="s">
        <v>48</v>
      </c>
      <c r="C8" s="2">
        <f>VLOOKUP(B8,{"iPhone",1;"Motorola",2;"Nokia",3;"Samsung",4;"Sony Erickson",5;"Sprint",6},2,0)</f>
        <v>3</v>
      </c>
      <c r="H8" s="2" t="s">
        <v>47</v>
      </c>
      <c r="I8" s="2" t="s">
        <v>41</v>
      </c>
      <c r="J8" s="2">
        <f>VLOOKUP(I8,{"Excellent",4;"Poor",1;"Good",3;"OK",2},2,0)</f>
        <v>3</v>
      </c>
      <c r="L8" s="2" t="s">
        <v>40</v>
      </c>
      <c r="M8" s="4"/>
      <c r="O8" s="2">
        <v>217</v>
      </c>
      <c r="P8" s="2">
        <f t="shared" si="0"/>
        <v>102.77777777777777</v>
      </c>
      <c r="R8" s="2" t="s">
        <v>49</v>
      </c>
      <c r="S8" s="2">
        <v>1718</v>
      </c>
      <c r="U8" s="2" t="str">
        <f t="shared" si="1"/>
        <v>1500 up tp 1800</v>
      </c>
      <c r="V8" s="4"/>
      <c r="X8" s="2">
        <f t="shared" si="3"/>
        <v>375.92777777777775</v>
      </c>
      <c r="Z8" s="2" t="s">
        <v>4</v>
      </c>
      <c r="AA8" s="8">
        <v>25.25</v>
      </c>
      <c r="AC8" s="2" t="str">
        <f t="shared" si="4"/>
        <v>3000 up tp 4000</v>
      </c>
      <c r="AD8" s="4"/>
      <c r="AI8">
        <f t="shared" si="5"/>
        <v>1500</v>
      </c>
      <c r="AJ8">
        <f t="shared" si="2"/>
        <v>1800</v>
      </c>
      <c r="AL8">
        <f t="shared" si="6"/>
        <v>3000</v>
      </c>
      <c r="AM8">
        <f t="shared" si="7"/>
        <v>4000</v>
      </c>
    </row>
    <row r="9" spans="1:39" x14ac:dyDescent="0.35">
      <c r="A9" s="2" t="s">
        <v>50</v>
      </c>
      <c r="B9" s="2" t="s">
        <v>36</v>
      </c>
      <c r="C9" s="2">
        <f>VLOOKUP(B9,{"iPhone",1;"Motorola",2;"Nokia",3;"Samsung",4;"Sony Erickson",5;"Sprint",6},2,0)</f>
        <v>2</v>
      </c>
      <c r="H9" s="2" t="s">
        <v>50</v>
      </c>
      <c r="I9" s="2" t="s">
        <v>37</v>
      </c>
      <c r="J9" s="2">
        <f>VLOOKUP(I9,{"Excellent",4;"Poor",1;"Good",3;"OK",2},2,0)</f>
        <v>2</v>
      </c>
      <c r="O9" s="2">
        <v>216</v>
      </c>
      <c r="P9" s="2">
        <f t="shared" si="0"/>
        <v>102.22222222222221</v>
      </c>
      <c r="R9" s="2" t="s">
        <v>51</v>
      </c>
      <c r="S9" s="2">
        <v>1953</v>
      </c>
      <c r="U9" s="2" t="str">
        <f t="shared" si="1"/>
        <v>1800 up tp 2100</v>
      </c>
      <c r="V9" s="4"/>
      <c r="X9" s="2">
        <f t="shared" si="3"/>
        <v>375.37222222222221</v>
      </c>
      <c r="Z9" s="2" t="s">
        <v>52</v>
      </c>
      <c r="AA9" s="8">
        <v>158</v>
      </c>
      <c r="AC9" s="2" t="str">
        <f t="shared" si="4"/>
        <v>4000 up tp 5000</v>
      </c>
      <c r="AD9" s="4"/>
      <c r="AI9">
        <f t="shared" si="5"/>
        <v>1800</v>
      </c>
      <c r="AJ9">
        <f t="shared" si="2"/>
        <v>2100</v>
      </c>
      <c r="AL9">
        <f t="shared" si="6"/>
        <v>4000</v>
      </c>
      <c r="AM9">
        <f t="shared" si="7"/>
        <v>5000</v>
      </c>
    </row>
    <row r="10" spans="1:39" ht="29" x14ac:dyDescent="0.35">
      <c r="A10" s="2" t="s">
        <v>53</v>
      </c>
      <c r="B10" s="2" t="s">
        <v>48</v>
      </c>
      <c r="C10" s="2">
        <f>VLOOKUP(B10,{"iPhone",1;"Motorola",2;"Nokia",3;"Samsung",4;"Sony Erickson",5;"Sprint",6},2,0)</f>
        <v>3</v>
      </c>
      <c r="H10" s="2" t="s">
        <v>53</v>
      </c>
      <c r="I10" s="2" t="s">
        <v>40</v>
      </c>
      <c r="J10" s="2">
        <f>VLOOKUP(I10,{"Excellent",4;"Poor",1;"Good",3;"OK",2},2,0)</f>
        <v>1</v>
      </c>
      <c r="L10" s="10" t="s">
        <v>25</v>
      </c>
      <c r="M10" s="16" t="s">
        <v>26</v>
      </c>
      <c r="O10" s="2">
        <v>215</v>
      </c>
      <c r="P10" s="2">
        <f t="shared" si="0"/>
        <v>101.66666666666666</v>
      </c>
      <c r="R10" s="2" t="s">
        <v>54</v>
      </c>
      <c r="S10" s="2">
        <v>904</v>
      </c>
      <c r="U10" s="2" t="str">
        <f t="shared" si="1"/>
        <v>2100 up tp 2400</v>
      </c>
      <c r="V10" s="4"/>
      <c r="X10" s="2">
        <f t="shared" si="3"/>
        <v>374.81666666666661</v>
      </c>
      <c r="Z10" s="2" t="s">
        <v>55</v>
      </c>
      <c r="AA10" s="8">
        <v>4525.5</v>
      </c>
      <c r="AC10" s="2" t="str">
        <f t="shared" si="4"/>
        <v>5000 up tp 6000</v>
      </c>
      <c r="AD10" s="4"/>
      <c r="AI10">
        <f t="shared" si="5"/>
        <v>2100</v>
      </c>
      <c r="AJ10">
        <f t="shared" si="2"/>
        <v>2400</v>
      </c>
      <c r="AL10">
        <f t="shared" si="6"/>
        <v>5000</v>
      </c>
      <c r="AM10">
        <f t="shared" si="7"/>
        <v>6000</v>
      </c>
    </row>
    <row r="11" spans="1:39" x14ac:dyDescent="0.35">
      <c r="A11" s="2" t="s">
        <v>56</v>
      </c>
      <c r="B11" s="2" t="s">
        <v>57</v>
      </c>
      <c r="C11" s="2">
        <f>VLOOKUP(B11,{"iPhone",1;"Motorola",2;"Nokia",3;"Samsung",4;"Sony Erickson",5;"Sprint",6},2,0)</f>
        <v>6</v>
      </c>
      <c r="H11" s="2" t="s">
        <v>56</v>
      </c>
      <c r="I11" s="2" t="s">
        <v>40</v>
      </c>
      <c r="J11" s="2">
        <f>VLOOKUP(I11,{"Excellent",4;"Poor",1;"Good",3;"OK",2},2,0)</f>
        <v>1</v>
      </c>
      <c r="L11" s="2">
        <v>4</v>
      </c>
      <c r="M11" s="4"/>
      <c r="O11" s="2">
        <v>214</v>
      </c>
      <c r="P11" s="2">
        <f t="shared" si="0"/>
        <v>101.11111111111111</v>
      </c>
      <c r="R11" s="2" t="s">
        <v>58</v>
      </c>
      <c r="S11" s="2">
        <v>1697</v>
      </c>
      <c r="X11" s="2">
        <f t="shared" si="3"/>
        <v>374.26111111111106</v>
      </c>
      <c r="Z11" s="2" t="s">
        <v>59</v>
      </c>
      <c r="AA11" s="8">
        <v>526.5</v>
      </c>
    </row>
    <row r="12" spans="1:39" x14ac:dyDescent="0.35">
      <c r="A12" s="2" t="s">
        <v>60</v>
      </c>
      <c r="B12" s="2" t="s">
        <v>61</v>
      </c>
      <c r="C12" s="2">
        <f>VLOOKUP(B12,{"iPhone",1;"Motorola",2;"Nokia",3;"Samsung",4;"Sony Erickson",5;"Sprint",6},2,0)</f>
        <v>1</v>
      </c>
      <c r="H12" s="2" t="s">
        <v>60</v>
      </c>
      <c r="I12" s="2" t="s">
        <v>37</v>
      </c>
      <c r="J12" s="2">
        <f>VLOOKUP(I12,{"Excellent",4;"Poor",1;"Good",3;"OK",2},2,0)</f>
        <v>2</v>
      </c>
      <c r="L12" s="2">
        <v>3</v>
      </c>
      <c r="M12" s="4"/>
      <c r="O12" s="2">
        <v>213</v>
      </c>
      <c r="P12" s="2">
        <f t="shared" si="0"/>
        <v>100.55555555555556</v>
      </c>
      <c r="R12" s="2" t="s">
        <v>62</v>
      </c>
      <c r="S12" s="2">
        <v>959</v>
      </c>
      <c r="U12" s="2" t="s">
        <v>63</v>
      </c>
      <c r="V12" s="4"/>
      <c r="X12" s="2">
        <f t="shared" si="3"/>
        <v>373.70555555555552</v>
      </c>
      <c r="Z12" s="13" t="s">
        <v>8</v>
      </c>
      <c r="AA12" s="17">
        <v>2258.1999999999998</v>
      </c>
      <c r="AC12" s="2" t="s">
        <v>63</v>
      </c>
      <c r="AD12" s="9"/>
    </row>
    <row r="13" spans="1:39" x14ac:dyDescent="0.35">
      <c r="A13" s="2" t="s">
        <v>64</v>
      </c>
      <c r="B13" s="2" t="s">
        <v>36</v>
      </c>
      <c r="C13" s="2">
        <f>VLOOKUP(B13,{"iPhone",1;"Motorola",2;"Nokia",3;"Samsung",4;"Sony Erickson",5;"Sprint",6},2,0)</f>
        <v>2</v>
      </c>
      <c r="H13" s="2" t="s">
        <v>64</v>
      </c>
      <c r="I13" s="2" t="s">
        <v>40</v>
      </c>
      <c r="J13" s="2">
        <f>VLOOKUP(I13,{"Excellent",4;"Poor",1;"Good",3;"OK",2},2,0)</f>
        <v>1</v>
      </c>
      <c r="L13" s="2">
        <v>2</v>
      </c>
      <c r="M13" s="4"/>
      <c r="O13" s="2">
        <v>212</v>
      </c>
      <c r="P13" s="2">
        <f t="shared" si="0"/>
        <v>100</v>
      </c>
      <c r="R13" s="2" t="s">
        <v>65</v>
      </c>
      <c r="S13" s="2">
        <v>960</v>
      </c>
      <c r="X13" s="2">
        <f t="shared" si="3"/>
        <v>373.15</v>
      </c>
      <c r="Z13" s="13" t="s">
        <v>66</v>
      </c>
      <c r="AA13" s="17">
        <f>AA12/2</f>
        <v>1129.0999999999999</v>
      </c>
    </row>
    <row r="14" spans="1:39" x14ac:dyDescent="0.35">
      <c r="A14" s="2" t="s">
        <v>67</v>
      </c>
      <c r="B14" s="2" t="s">
        <v>61</v>
      </c>
      <c r="C14" s="2">
        <f>VLOOKUP(B14,{"iPhone",1;"Motorola",2;"Nokia",3;"Samsung",4;"Sony Erickson",5;"Sprint",6},2,0)</f>
        <v>1</v>
      </c>
      <c r="H14" s="2" t="s">
        <v>67</v>
      </c>
      <c r="I14" s="2" t="s">
        <v>40</v>
      </c>
      <c r="J14" s="2">
        <f>VLOOKUP(I14,{"Excellent",4;"Poor",1;"Good",3;"OK",2},2,0)</f>
        <v>1</v>
      </c>
      <c r="L14" s="2">
        <v>1</v>
      </c>
      <c r="M14" s="4"/>
      <c r="O14" s="2">
        <v>211</v>
      </c>
      <c r="P14" s="2">
        <f t="shared" si="0"/>
        <v>99.444444444444443</v>
      </c>
      <c r="R14" s="2" t="s">
        <v>67</v>
      </c>
      <c r="S14" s="2">
        <v>1808</v>
      </c>
      <c r="U14" s="2" t="s">
        <v>54</v>
      </c>
      <c r="V14" s="2"/>
      <c r="X14" s="2">
        <f t="shared" si="3"/>
        <v>372.59444444444443</v>
      </c>
      <c r="Z14" s="13" t="s">
        <v>9</v>
      </c>
      <c r="AA14" s="17">
        <v>5598.25</v>
      </c>
      <c r="AC14" s="2" t="str">
        <f>Z13</f>
        <v>Phil</v>
      </c>
      <c r="AD14" s="2"/>
    </row>
    <row r="15" spans="1:39" x14ac:dyDescent="0.35">
      <c r="A15" s="2" t="s">
        <v>68</v>
      </c>
      <c r="B15" s="2" t="s">
        <v>44</v>
      </c>
      <c r="C15" s="2">
        <f>VLOOKUP(B15,{"iPhone",1;"Motorola",2;"Nokia",3;"Samsung",4;"Sony Erickson",5;"Sprint",6},2,0)</f>
        <v>4</v>
      </c>
      <c r="H15" s="2" t="s">
        <v>68</v>
      </c>
      <c r="I15" s="2" t="s">
        <v>40</v>
      </c>
      <c r="J15" s="2">
        <f>VLOOKUP(I15,{"Excellent",4;"Poor",1;"Good",3;"OK",2},2,0)</f>
        <v>1</v>
      </c>
      <c r="O15" s="2">
        <v>210</v>
      </c>
      <c r="P15" s="2">
        <f t="shared" si="0"/>
        <v>98.888888888888886</v>
      </c>
      <c r="R15" s="2" t="s">
        <v>68</v>
      </c>
      <c r="S15" s="2">
        <v>2183</v>
      </c>
      <c r="U15" s="2" t="s">
        <v>67</v>
      </c>
      <c r="V15" s="2"/>
      <c r="X15" s="2">
        <f t="shared" si="3"/>
        <v>372.03888888888889</v>
      </c>
      <c r="AC15" s="2" t="str">
        <f>Z12</f>
        <v>Pham</v>
      </c>
      <c r="AD15" s="2"/>
    </row>
    <row r="16" spans="1:39" x14ac:dyDescent="0.35">
      <c r="A16" s="2" t="s">
        <v>69</v>
      </c>
      <c r="B16" s="2" t="s">
        <v>36</v>
      </c>
      <c r="C16" s="2">
        <f>VLOOKUP(B16,{"iPhone",1;"Motorola",2;"Nokia",3;"Samsung",4;"Sony Erickson",5;"Sprint",6},2,0)</f>
        <v>2</v>
      </c>
      <c r="H16" s="2" t="s">
        <v>69</v>
      </c>
      <c r="I16" s="2" t="s">
        <v>37</v>
      </c>
      <c r="J16" s="2">
        <f>VLOOKUP(I16,{"Excellent",4;"Poor",1;"Good",3;"OK",2},2,0)</f>
        <v>2</v>
      </c>
      <c r="L16" s="2" t="s">
        <v>63</v>
      </c>
      <c r="M16" s="4"/>
      <c r="O16" s="2">
        <v>209</v>
      </c>
      <c r="P16" s="2">
        <f t="shared" si="0"/>
        <v>98.333333333333329</v>
      </c>
      <c r="R16" s="2" t="s">
        <v>69</v>
      </c>
      <c r="S16" s="2">
        <v>1124</v>
      </c>
      <c r="U16" s="13" t="s">
        <v>17</v>
      </c>
      <c r="V16" s="4"/>
      <c r="X16" s="2">
        <f t="shared" si="3"/>
        <v>371.48333333333329</v>
      </c>
      <c r="AC16" s="13" t="s">
        <v>17</v>
      </c>
      <c r="AD16" s="4"/>
    </row>
    <row r="17" spans="1:30" x14ac:dyDescent="0.35">
      <c r="A17" s="2" t="s">
        <v>70</v>
      </c>
      <c r="B17" s="2" t="s">
        <v>44</v>
      </c>
      <c r="C17" s="2">
        <f>VLOOKUP(B17,{"iPhone",1;"Motorola",2;"Nokia",3;"Samsung",4;"Sony Erickson",5;"Sprint",6},2,0)</f>
        <v>4</v>
      </c>
      <c r="H17" s="2" t="s">
        <v>70</v>
      </c>
      <c r="I17" s="2" t="s">
        <v>6</v>
      </c>
      <c r="J17" s="2">
        <f>VLOOKUP(I17,{"Excellent",4;"Poor",1;"Good",3;"OK",2},2,0)</f>
        <v>4</v>
      </c>
      <c r="O17" s="2">
        <v>208</v>
      </c>
      <c r="P17" s="2">
        <f t="shared" si="0"/>
        <v>97.777777777777771</v>
      </c>
      <c r="R17" s="2" t="s">
        <v>70</v>
      </c>
      <c r="S17" s="2">
        <v>1077</v>
      </c>
      <c r="U17" s="2" t="s">
        <v>71</v>
      </c>
      <c r="V17" s="18"/>
      <c r="X17" s="2">
        <f t="shared" si="3"/>
        <v>370.92777777777775</v>
      </c>
      <c r="AC17" s="2" t="s">
        <v>71</v>
      </c>
      <c r="AD17" s="18"/>
    </row>
    <row r="18" spans="1:30" x14ac:dyDescent="0.35">
      <c r="A18" s="2" t="s">
        <v>72</v>
      </c>
      <c r="B18" s="2" t="s">
        <v>61</v>
      </c>
      <c r="C18" s="2">
        <f>VLOOKUP(B18,{"iPhone",1;"Motorola",2;"Nokia",3;"Samsung",4;"Sony Erickson",5;"Sprint",6},2,0)</f>
        <v>1</v>
      </c>
      <c r="H18" s="2" t="s">
        <v>72</v>
      </c>
      <c r="I18" s="2" t="s">
        <v>6</v>
      </c>
      <c r="J18" s="2">
        <f>VLOOKUP(I18,{"Excellent",4;"Poor",1;"Good",3;"OK",2},2,0)</f>
        <v>4</v>
      </c>
      <c r="O18" s="2">
        <v>207</v>
      </c>
      <c r="P18" s="2">
        <f t="shared" si="0"/>
        <v>97.222222222222214</v>
      </c>
      <c r="U18" s="50" t="str">
        <f>V15&amp;"/"&amp;V14&amp;" does not tell us that "&amp;U15&amp;" did twice as good as "&amp;U14&amp;"."</f>
        <v>/ does not tell us that Student 10 did twice as good as Student 6.</v>
      </c>
      <c r="V18" s="51"/>
      <c r="X18" s="2">
        <f t="shared" si="3"/>
        <v>370.37222222222221</v>
      </c>
      <c r="AC18" s="50" t="str">
        <f>AD15&amp;"/"&amp;AD14&amp;" tells us that "&amp;AC15&amp;" has twice as much as "&amp;AC14&amp;"."</f>
        <v>/ tells us that Pham has twice as much as Phil.</v>
      </c>
      <c r="AD18" s="51"/>
    </row>
    <row r="19" spans="1:30" x14ac:dyDescent="0.35">
      <c r="A19" s="2" t="s">
        <v>73</v>
      </c>
      <c r="B19" s="2" t="s">
        <v>48</v>
      </c>
      <c r="C19" s="2">
        <f>VLOOKUP(B19,{"iPhone",1;"Motorola",2;"Nokia",3;"Samsung",4;"Sony Erickson",5;"Sprint",6},2,0)</f>
        <v>3</v>
      </c>
      <c r="H19" s="2" t="s">
        <v>73</v>
      </c>
      <c r="I19" s="2" t="s">
        <v>40</v>
      </c>
      <c r="J19" s="2">
        <f>VLOOKUP(I19,{"Excellent",4;"Poor",1;"Good",3;"OK",2},2,0)</f>
        <v>1</v>
      </c>
      <c r="O19" s="2">
        <v>206</v>
      </c>
      <c r="P19" s="2">
        <f t="shared" si="0"/>
        <v>96.666666666666657</v>
      </c>
      <c r="U19" s="52"/>
      <c r="V19" s="53"/>
      <c r="X19" s="2">
        <f t="shared" si="3"/>
        <v>369.81666666666661</v>
      </c>
      <c r="AC19" s="52"/>
      <c r="AD19" s="53"/>
    </row>
    <row r="20" spans="1:30" x14ac:dyDescent="0.35">
      <c r="A20" s="2" t="s">
        <v>74</v>
      </c>
      <c r="B20" s="2" t="s">
        <v>48</v>
      </c>
      <c r="C20" s="2">
        <f>VLOOKUP(B20,{"iPhone",1;"Motorola",2;"Nokia",3;"Samsung",4;"Sony Erickson",5;"Sprint",6},2,0)</f>
        <v>3</v>
      </c>
      <c r="H20" s="2" t="s">
        <v>74</v>
      </c>
      <c r="I20" s="2" t="s">
        <v>40</v>
      </c>
      <c r="J20" s="2">
        <f>VLOOKUP(I20,{"Excellent",4;"Poor",1;"Good",3;"OK",2},2,0)</f>
        <v>1</v>
      </c>
      <c r="O20" s="2">
        <v>205</v>
      </c>
      <c r="P20" s="2">
        <f t="shared" si="0"/>
        <v>96.111111111111114</v>
      </c>
      <c r="U20" s="54"/>
      <c r="V20" s="55"/>
      <c r="X20" s="2">
        <f t="shared" si="3"/>
        <v>369.26111111111106</v>
      </c>
      <c r="AC20" s="54"/>
      <c r="AD20" s="55"/>
    </row>
    <row r="21" spans="1:30" x14ac:dyDescent="0.35">
      <c r="A21" s="2" t="s">
        <v>75</v>
      </c>
      <c r="B21" s="2" t="s">
        <v>57</v>
      </c>
      <c r="C21" s="2">
        <f>VLOOKUP(B21,{"iPhone",1;"Motorola",2;"Nokia",3;"Samsung",4;"Sony Erickson",5;"Sprint",6},2,0)</f>
        <v>6</v>
      </c>
      <c r="H21" s="2" t="s">
        <v>75</v>
      </c>
      <c r="I21" s="2" t="s">
        <v>41</v>
      </c>
      <c r="J21" s="2">
        <f>VLOOKUP(I21,{"Excellent",4;"Poor",1;"Good",3;"OK",2},2,0)</f>
        <v>3</v>
      </c>
      <c r="O21" s="2">
        <v>204</v>
      </c>
      <c r="P21" s="2">
        <f t="shared" si="0"/>
        <v>95.555555555555557</v>
      </c>
      <c r="U21" s="50" t="s">
        <v>76</v>
      </c>
      <c r="V21" s="51"/>
      <c r="X21" s="2">
        <f t="shared" si="3"/>
        <v>368.70555555555552</v>
      </c>
      <c r="AC21" s="50" t="s">
        <v>77</v>
      </c>
      <c r="AD21" s="51"/>
    </row>
    <row r="22" spans="1:30" x14ac:dyDescent="0.35">
      <c r="A22" s="2" t="s">
        <v>78</v>
      </c>
      <c r="B22" s="2" t="s">
        <v>79</v>
      </c>
      <c r="C22" s="2">
        <f>VLOOKUP(B22,{"iPhone",1;"Motorola",2;"Nokia",3;"Samsung",4;"Sony Erickson",5;"Sprint",6},2,0)</f>
        <v>5</v>
      </c>
      <c r="H22" s="2" t="s">
        <v>78</v>
      </c>
      <c r="I22" s="2" t="s">
        <v>40</v>
      </c>
      <c r="J22" s="2">
        <f>VLOOKUP(I22,{"Excellent",4;"Poor",1;"Good",3;"OK",2},2,0)</f>
        <v>1</v>
      </c>
      <c r="O22" s="2">
        <v>203</v>
      </c>
      <c r="P22" s="2">
        <f t="shared" si="0"/>
        <v>95</v>
      </c>
      <c r="U22" s="52"/>
      <c r="V22" s="53"/>
      <c r="X22" s="2">
        <f t="shared" si="3"/>
        <v>368.15</v>
      </c>
      <c r="AC22" s="52"/>
      <c r="AD22" s="53"/>
    </row>
    <row r="23" spans="1:30" x14ac:dyDescent="0.35">
      <c r="A23" s="2" t="s">
        <v>80</v>
      </c>
      <c r="B23" s="2" t="s">
        <v>48</v>
      </c>
      <c r="C23" s="2">
        <f>VLOOKUP(B23,{"iPhone",1;"Motorola",2;"Nokia",3;"Samsung",4;"Sony Erickson",5;"Sprint",6},2,0)</f>
        <v>3</v>
      </c>
      <c r="H23" s="2" t="s">
        <v>80</v>
      </c>
      <c r="I23" s="2" t="s">
        <v>6</v>
      </c>
      <c r="J23" s="2">
        <f>VLOOKUP(I23,{"Excellent",4;"Poor",1;"Good",3;"OK",2},2,0)</f>
        <v>4</v>
      </c>
      <c r="O23" s="2">
        <v>202</v>
      </c>
      <c r="P23" s="2">
        <f t="shared" si="0"/>
        <v>94.444444444444443</v>
      </c>
      <c r="U23" s="54"/>
      <c r="V23" s="55"/>
      <c r="X23" s="2">
        <f t="shared" si="3"/>
        <v>367.59444444444443</v>
      </c>
      <c r="AC23" s="54"/>
      <c r="AD23" s="55"/>
    </row>
    <row r="24" spans="1:30" x14ac:dyDescent="0.35">
      <c r="A24" s="2" t="s">
        <v>81</v>
      </c>
      <c r="B24" s="2" t="s">
        <v>48</v>
      </c>
      <c r="C24" s="2">
        <f>VLOOKUP(B24,{"iPhone",1;"Motorola",2;"Nokia",3;"Samsung",4;"Sony Erickson",5;"Sprint",6},2,0)</f>
        <v>3</v>
      </c>
      <c r="H24" s="2" t="s">
        <v>81</v>
      </c>
      <c r="I24" s="2" t="s">
        <v>40</v>
      </c>
      <c r="J24" s="2">
        <f>VLOOKUP(I24,{"Excellent",4;"Poor",1;"Good",3;"OK",2},2,0)</f>
        <v>1</v>
      </c>
      <c r="O24" s="2">
        <v>201</v>
      </c>
      <c r="P24" s="2">
        <f t="shared" si="0"/>
        <v>93.888888888888886</v>
      </c>
      <c r="X24" s="2">
        <f t="shared" si="3"/>
        <v>367.03888888888889</v>
      </c>
    </row>
    <row r="25" spans="1:30" x14ac:dyDescent="0.35">
      <c r="A25" s="2" t="s">
        <v>82</v>
      </c>
      <c r="B25" s="2" t="s">
        <v>61</v>
      </c>
      <c r="C25" s="2">
        <f>VLOOKUP(B25,{"iPhone",1;"Motorola",2;"Nokia",3;"Samsung",4;"Sony Erickson",5;"Sprint",6},2,0)</f>
        <v>1</v>
      </c>
      <c r="H25" s="2" t="s">
        <v>82</v>
      </c>
      <c r="I25" s="2" t="s">
        <v>37</v>
      </c>
      <c r="J25" s="2">
        <f>VLOOKUP(I25,{"Excellent",4;"Poor",1;"Good",3;"OK",2},2,0)</f>
        <v>2</v>
      </c>
      <c r="O25" s="2">
        <v>200</v>
      </c>
      <c r="P25" s="2">
        <f t="shared" si="0"/>
        <v>93.333333333333329</v>
      </c>
      <c r="X25" s="2">
        <f t="shared" si="3"/>
        <v>366.48333333333329</v>
      </c>
    </row>
    <row r="26" spans="1:30" x14ac:dyDescent="0.35">
      <c r="A26" s="2" t="s">
        <v>83</v>
      </c>
      <c r="B26" s="2" t="s">
        <v>61</v>
      </c>
      <c r="C26" s="2">
        <f>VLOOKUP(B26,{"iPhone",1;"Motorola",2;"Nokia",3;"Samsung",4;"Sony Erickson",5;"Sprint",6},2,0)</f>
        <v>1</v>
      </c>
      <c r="H26" s="2" t="s">
        <v>83</v>
      </c>
      <c r="I26" s="2" t="s">
        <v>37</v>
      </c>
      <c r="J26" s="2">
        <f>VLOOKUP(I26,{"Excellent",4;"Poor",1;"Good",3;"OK",2},2,0)</f>
        <v>2</v>
      </c>
      <c r="O26" s="2">
        <v>199</v>
      </c>
      <c r="P26" s="2">
        <f t="shared" si="0"/>
        <v>92.777777777777771</v>
      </c>
      <c r="X26" s="2">
        <f t="shared" si="3"/>
        <v>365.92777777777775</v>
      </c>
    </row>
    <row r="27" spans="1:30" x14ac:dyDescent="0.35">
      <c r="A27" s="2" t="s">
        <v>84</v>
      </c>
      <c r="B27" s="2" t="s">
        <v>48</v>
      </c>
      <c r="C27" s="2">
        <f>VLOOKUP(B27,{"iPhone",1;"Motorola",2;"Nokia",3;"Samsung",4;"Sony Erickson",5;"Sprint",6},2,0)</f>
        <v>3</v>
      </c>
      <c r="H27" s="2" t="s">
        <v>84</v>
      </c>
      <c r="I27" s="2" t="s">
        <v>37</v>
      </c>
      <c r="J27" s="2">
        <f>VLOOKUP(I27,{"Excellent",4;"Poor",1;"Good",3;"OK",2},2,0)</f>
        <v>2</v>
      </c>
      <c r="O27" s="2">
        <v>198</v>
      </c>
      <c r="P27" s="2">
        <f t="shared" si="0"/>
        <v>92.222222222222214</v>
      </c>
      <c r="X27" s="2">
        <f t="shared" si="3"/>
        <v>365.37222222222221</v>
      </c>
    </row>
    <row r="28" spans="1:30" x14ac:dyDescent="0.35">
      <c r="A28" s="2" t="s">
        <v>85</v>
      </c>
      <c r="B28" s="2" t="s">
        <v>44</v>
      </c>
      <c r="C28" s="2">
        <f>VLOOKUP(B28,{"iPhone",1;"Motorola",2;"Nokia",3;"Samsung",4;"Sony Erickson",5;"Sprint",6},2,0)</f>
        <v>4</v>
      </c>
      <c r="H28" s="2" t="s">
        <v>85</v>
      </c>
      <c r="I28" s="2" t="s">
        <v>6</v>
      </c>
      <c r="J28" s="2">
        <f>VLOOKUP(I28,{"Excellent",4;"Poor",1;"Good",3;"OK",2},2,0)</f>
        <v>4</v>
      </c>
      <c r="O28" s="2">
        <v>197</v>
      </c>
      <c r="P28" s="2">
        <f t="shared" si="0"/>
        <v>91.666666666666671</v>
      </c>
      <c r="X28" s="2">
        <f t="shared" si="3"/>
        <v>364.81666666666666</v>
      </c>
    </row>
    <row r="29" spans="1:30" x14ac:dyDescent="0.35">
      <c r="A29" s="2" t="s">
        <v>86</v>
      </c>
      <c r="B29" s="2" t="s">
        <v>61</v>
      </c>
      <c r="C29" s="2">
        <f>VLOOKUP(B29,{"iPhone",1;"Motorola",2;"Nokia",3;"Samsung",4;"Sony Erickson",5;"Sprint",6},2,0)</f>
        <v>1</v>
      </c>
      <c r="H29" s="2" t="s">
        <v>86</v>
      </c>
      <c r="I29" s="2" t="s">
        <v>37</v>
      </c>
      <c r="J29" s="2">
        <f>VLOOKUP(I29,{"Excellent",4;"Poor",1;"Good",3;"OK",2},2,0)</f>
        <v>2</v>
      </c>
      <c r="O29" s="2">
        <v>196</v>
      </c>
      <c r="P29" s="2">
        <f t="shared" si="0"/>
        <v>91.111111111111114</v>
      </c>
      <c r="X29" s="2">
        <f t="shared" si="3"/>
        <v>364.26111111111106</v>
      </c>
    </row>
    <row r="30" spans="1:30" x14ac:dyDescent="0.35">
      <c r="A30" s="2" t="s">
        <v>87</v>
      </c>
      <c r="B30" s="2" t="s">
        <v>61</v>
      </c>
      <c r="C30" s="2">
        <f>VLOOKUP(B30,{"iPhone",1;"Motorola",2;"Nokia",3;"Samsung",4;"Sony Erickson",5;"Sprint",6},2,0)</f>
        <v>1</v>
      </c>
      <c r="H30" s="2" t="s">
        <v>87</v>
      </c>
      <c r="I30" s="2" t="s">
        <v>37</v>
      </c>
      <c r="J30" s="2">
        <f>VLOOKUP(I30,{"Excellent",4;"Poor",1;"Good",3;"OK",2},2,0)</f>
        <v>2</v>
      </c>
      <c r="O30" s="2">
        <v>195</v>
      </c>
      <c r="P30" s="2">
        <f t="shared" si="0"/>
        <v>90.555555555555557</v>
      </c>
      <c r="X30" s="2">
        <f t="shared" si="3"/>
        <v>363.70555555555552</v>
      </c>
    </row>
    <row r="31" spans="1:30" x14ac:dyDescent="0.35">
      <c r="A31" s="2" t="s">
        <v>88</v>
      </c>
      <c r="B31" s="2" t="s">
        <v>61</v>
      </c>
      <c r="C31" s="2">
        <f>VLOOKUP(B31,{"iPhone",1;"Motorola",2;"Nokia",3;"Samsung",4;"Sony Erickson",5;"Sprint",6},2,0)</f>
        <v>1</v>
      </c>
      <c r="H31" s="2" t="s">
        <v>88</v>
      </c>
      <c r="I31" s="2" t="s">
        <v>40</v>
      </c>
      <c r="J31" s="2">
        <f>VLOOKUP(I31,{"Excellent",4;"Poor",1;"Good",3;"OK",2},2,0)</f>
        <v>1</v>
      </c>
      <c r="O31" s="2">
        <v>194</v>
      </c>
      <c r="P31" s="2">
        <f t="shared" si="0"/>
        <v>90</v>
      </c>
      <c r="X31" s="2">
        <f t="shared" si="3"/>
        <v>363.15</v>
      </c>
    </row>
    <row r="32" spans="1:30" x14ac:dyDescent="0.35">
      <c r="A32" s="2" t="s">
        <v>89</v>
      </c>
      <c r="B32" s="2" t="s">
        <v>57</v>
      </c>
      <c r="C32" s="2">
        <f>VLOOKUP(B32,{"iPhone",1;"Motorola",2;"Nokia",3;"Samsung",4;"Sony Erickson",5;"Sprint",6},2,0)</f>
        <v>6</v>
      </c>
      <c r="H32" s="2" t="s">
        <v>89</v>
      </c>
      <c r="I32" s="2" t="s">
        <v>37</v>
      </c>
      <c r="J32" s="2">
        <f>VLOOKUP(I32,{"Excellent",4;"Poor",1;"Good",3;"OK",2},2,0)</f>
        <v>2</v>
      </c>
      <c r="O32" s="2">
        <v>193</v>
      </c>
      <c r="P32" s="2">
        <f t="shared" si="0"/>
        <v>89.444444444444443</v>
      </c>
      <c r="X32" s="2">
        <f t="shared" si="3"/>
        <v>362.59444444444443</v>
      </c>
    </row>
    <row r="33" spans="1:24" x14ac:dyDescent="0.35">
      <c r="A33" s="2" t="s">
        <v>90</v>
      </c>
      <c r="B33" s="2" t="s">
        <v>61</v>
      </c>
      <c r="C33" s="2">
        <f>VLOOKUP(B33,{"iPhone",1;"Motorola",2;"Nokia",3;"Samsung",4;"Sony Erickson",5;"Sprint",6},2,0)</f>
        <v>1</v>
      </c>
      <c r="H33" s="2" t="s">
        <v>90</v>
      </c>
      <c r="I33" s="2" t="s">
        <v>41</v>
      </c>
      <c r="J33" s="2">
        <f>VLOOKUP(I33,{"Excellent",4;"Poor",1;"Good",3;"OK",2},2,0)</f>
        <v>3</v>
      </c>
      <c r="O33" s="2">
        <v>192</v>
      </c>
      <c r="P33" s="2">
        <f t="shared" si="0"/>
        <v>88.888888888888886</v>
      </c>
      <c r="X33" s="2">
        <f t="shared" si="3"/>
        <v>362.03888888888889</v>
      </c>
    </row>
    <row r="34" spans="1:24" x14ac:dyDescent="0.35">
      <c r="A34" s="2" t="s">
        <v>91</v>
      </c>
      <c r="B34" s="2" t="s">
        <v>79</v>
      </c>
      <c r="C34" s="2">
        <f>VLOOKUP(B34,{"iPhone",1;"Motorola",2;"Nokia",3;"Samsung",4;"Sony Erickson",5;"Sprint",6},2,0)</f>
        <v>5</v>
      </c>
      <c r="H34" s="2" t="s">
        <v>91</v>
      </c>
      <c r="I34" s="2" t="s">
        <v>6</v>
      </c>
      <c r="J34" s="2">
        <f>VLOOKUP(I34,{"Excellent",4;"Poor",1;"Good",3;"OK",2},2,0)</f>
        <v>4</v>
      </c>
      <c r="O34" s="2">
        <v>191</v>
      </c>
      <c r="P34" s="2">
        <f t="shared" si="0"/>
        <v>88.333333333333329</v>
      </c>
      <c r="X34" s="2">
        <f t="shared" si="3"/>
        <v>361.48333333333329</v>
      </c>
    </row>
    <row r="35" spans="1:24" x14ac:dyDescent="0.35">
      <c r="A35" s="2" t="s">
        <v>92</v>
      </c>
      <c r="B35" s="2" t="s">
        <v>44</v>
      </c>
      <c r="C35" s="2">
        <f>VLOOKUP(B35,{"iPhone",1;"Motorola",2;"Nokia",3;"Samsung",4;"Sony Erickson",5;"Sprint",6},2,0)</f>
        <v>4</v>
      </c>
      <c r="H35" s="2" t="s">
        <v>92</v>
      </c>
      <c r="I35" s="2" t="s">
        <v>6</v>
      </c>
      <c r="J35" s="2">
        <f>VLOOKUP(I35,{"Excellent",4;"Poor",1;"Good",3;"OK",2},2,0)</f>
        <v>4</v>
      </c>
      <c r="O35" s="2">
        <v>190</v>
      </c>
      <c r="P35" s="2">
        <f t="shared" si="0"/>
        <v>87.777777777777771</v>
      </c>
      <c r="X35" s="2">
        <f t="shared" si="3"/>
        <v>360.92777777777775</v>
      </c>
    </row>
    <row r="36" spans="1:24" x14ac:dyDescent="0.35">
      <c r="A36" s="2" t="s">
        <v>93</v>
      </c>
      <c r="B36" s="2" t="s">
        <v>48</v>
      </c>
      <c r="C36" s="2">
        <f>VLOOKUP(B36,{"iPhone",1;"Motorola",2;"Nokia",3;"Samsung",4;"Sony Erickson",5;"Sprint",6},2,0)</f>
        <v>3</v>
      </c>
      <c r="H36" s="2" t="s">
        <v>93</v>
      </c>
      <c r="I36" s="2" t="s">
        <v>37</v>
      </c>
      <c r="J36" s="2">
        <f>VLOOKUP(I36,{"Excellent",4;"Poor",1;"Good",3;"OK",2},2,0)</f>
        <v>2</v>
      </c>
      <c r="O36" s="2">
        <v>189</v>
      </c>
      <c r="P36" s="2">
        <f t="shared" si="0"/>
        <v>87.222222222222214</v>
      </c>
      <c r="X36" s="2">
        <f t="shared" si="3"/>
        <v>360.37222222222221</v>
      </c>
    </row>
    <row r="37" spans="1:24" x14ac:dyDescent="0.35">
      <c r="A37" s="2" t="s">
        <v>94</v>
      </c>
      <c r="B37" s="2" t="s">
        <v>61</v>
      </c>
      <c r="C37" s="2">
        <f>VLOOKUP(B37,{"iPhone",1;"Motorola",2;"Nokia",3;"Samsung",4;"Sony Erickson",5;"Sprint",6},2,0)</f>
        <v>1</v>
      </c>
      <c r="H37" s="2" t="s">
        <v>94</v>
      </c>
      <c r="I37" s="2" t="s">
        <v>41</v>
      </c>
      <c r="J37" s="2">
        <f>VLOOKUP(I37,{"Excellent",4;"Poor",1;"Good",3;"OK",2},2,0)</f>
        <v>3</v>
      </c>
      <c r="O37" s="2">
        <v>188</v>
      </c>
      <c r="P37" s="2">
        <f t="shared" si="0"/>
        <v>86.666666666666671</v>
      </c>
      <c r="X37" s="2">
        <f t="shared" si="3"/>
        <v>359.81666666666666</v>
      </c>
    </row>
    <row r="38" spans="1:24" x14ac:dyDescent="0.35">
      <c r="A38" s="2" t="s">
        <v>95</v>
      </c>
      <c r="B38" s="2" t="s">
        <v>48</v>
      </c>
      <c r="C38" s="2">
        <f>VLOOKUP(B38,{"iPhone",1;"Motorola",2;"Nokia",3;"Samsung",4;"Sony Erickson",5;"Sprint",6},2,0)</f>
        <v>3</v>
      </c>
      <c r="H38" s="2" t="s">
        <v>95</v>
      </c>
      <c r="I38" s="2" t="s">
        <v>40</v>
      </c>
      <c r="J38" s="2">
        <f>VLOOKUP(I38,{"Excellent",4;"Poor",1;"Good",3;"OK",2},2,0)</f>
        <v>1</v>
      </c>
      <c r="O38" s="2">
        <v>187</v>
      </c>
      <c r="P38" s="2">
        <f t="shared" si="0"/>
        <v>86.111111111111114</v>
      </c>
      <c r="X38" s="2">
        <f t="shared" si="3"/>
        <v>359.26111111111106</v>
      </c>
    </row>
    <row r="39" spans="1:24" x14ac:dyDescent="0.35">
      <c r="A39" s="2" t="s">
        <v>96</v>
      </c>
      <c r="B39" s="2" t="s">
        <v>61</v>
      </c>
      <c r="C39" s="2">
        <f>VLOOKUP(B39,{"iPhone",1;"Motorola",2;"Nokia",3;"Samsung",4;"Sony Erickson",5;"Sprint",6},2,0)</f>
        <v>1</v>
      </c>
      <c r="H39" s="2" t="s">
        <v>96</v>
      </c>
      <c r="I39" s="2" t="s">
        <v>40</v>
      </c>
      <c r="J39" s="2">
        <f>VLOOKUP(I39,{"Excellent",4;"Poor",1;"Good",3;"OK",2},2,0)</f>
        <v>1</v>
      </c>
      <c r="O39" s="2">
        <v>186</v>
      </c>
      <c r="P39" s="2">
        <f t="shared" si="0"/>
        <v>85.555555555555557</v>
      </c>
      <c r="X39" s="2">
        <f t="shared" si="3"/>
        <v>358.70555555555552</v>
      </c>
    </row>
    <row r="40" spans="1:24" x14ac:dyDescent="0.35">
      <c r="A40" s="2" t="s">
        <v>97</v>
      </c>
      <c r="B40" s="2" t="s">
        <v>44</v>
      </c>
      <c r="C40" s="2">
        <f>VLOOKUP(B40,{"iPhone",1;"Motorola",2;"Nokia",3;"Samsung",4;"Sony Erickson",5;"Sprint",6},2,0)</f>
        <v>4</v>
      </c>
      <c r="H40" s="2" t="s">
        <v>97</v>
      </c>
      <c r="I40" s="2" t="s">
        <v>40</v>
      </c>
      <c r="J40" s="2">
        <f>VLOOKUP(I40,{"Excellent",4;"Poor",1;"Good",3;"OK",2},2,0)</f>
        <v>1</v>
      </c>
      <c r="O40" s="2">
        <v>185</v>
      </c>
      <c r="P40" s="2">
        <f t="shared" si="0"/>
        <v>85</v>
      </c>
      <c r="X40" s="2">
        <f t="shared" si="3"/>
        <v>358.15</v>
      </c>
    </row>
    <row r="41" spans="1:24" x14ac:dyDescent="0.35">
      <c r="A41" s="2" t="s">
        <v>98</v>
      </c>
      <c r="B41" s="2" t="s">
        <v>79</v>
      </c>
      <c r="C41" s="2">
        <f>VLOOKUP(B41,{"iPhone",1;"Motorola",2;"Nokia",3;"Samsung",4;"Sony Erickson",5;"Sprint",6},2,0)</f>
        <v>5</v>
      </c>
      <c r="H41" s="2" t="s">
        <v>98</v>
      </c>
      <c r="I41" s="2" t="s">
        <v>6</v>
      </c>
      <c r="J41" s="2">
        <f>VLOOKUP(I41,{"Excellent",4;"Poor",1;"Good",3;"OK",2},2,0)</f>
        <v>4</v>
      </c>
      <c r="O41" s="2">
        <v>184</v>
      </c>
      <c r="P41" s="2">
        <f t="shared" si="0"/>
        <v>84.444444444444443</v>
      </c>
      <c r="X41" s="2">
        <f t="shared" si="3"/>
        <v>357.59444444444443</v>
      </c>
    </row>
    <row r="42" spans="1:24" x14ac:dyDescent="0.35">
      <c r="A42" s="2" t="s">
        <v>99</v>
      </c>
      <c r="B42" s="2" t="s">
        <v>61</v>
      </c>
      <c r="C42" s="2">
        <f>VLOOKUP(B42,{"iPhone",1;"Motorola",2;"Nokia",3;"Samsung",4;"Sony Erickson",5;"Sprint",6},2,0)</f>
        <v>1</v>
      </c>
      <c r="H42" s="2" t="s">
        <v>99</v>
      </c>
      <c r="I42" s="2" t="s">
        <v>40</v>
      </c>
      <c r="J42" s="2">
        <f>VLOOKUP(I42,{"Excellent",4;"Poor",1;"Good",3;"OK",2},2,0)</f>
        <v>1</v>
      </c>
      <c r="O42" s="2">
        <v>183</v>
      </c>
      <c r="P42" s="2">
        <f t="shared" si="0"/>
        <v>83.888888888888886</v>
      </c>
      <c r="X42" s="2">
        <f t="shared" si="3"/>
        <v>357.03888888888889</v>
      </c>
    </row>
    <row r="43" spans="1:24" x14ac:dyDescent="0.35">
      <c r="A43" s="2" t="s">
        <v>100</v>
      </c>
      <c r="B43" s="2" t="s">
        <v>79</v>
      </c>
      <c r="C43" s="2">
        <f>VLOOKUP(B43,{"iPhone",1;"Motorola",2;"Nokia",3;"Samsung",4;"Sony Erickson",5;"Sprint",6},2,0)</f>
        <v>5</v>
      </c>
      <c r="H43" s="2" t="s">
        <v>100</v>
      </c>
      <c r="I43" s="2" t="s">
        <v>37</v>
      </c>
      <c r="J43" s="2">
        <f>VLOOKUP(I43,{"Excellent",4;"Poor",1;"Good",3;"OK",2},2,0)</f>
        <v>2</v>
      </c>
      <c r="O43" s="2">
        <v>182</v>
      </c>
      <c r="P43" s="2">
        <f t="shared" si="0"/>
        <v>83.333333333333329</v>
      </c>
      <c r="X43" s="2">
        <f t="shared" si="3"/>
        <v>356.48333333333329</v>
      </c>
    </row>
    <row r="44" spans="1:24" x14ac:dyDescent="0.35">
      <c r="A44" s="2" t="s">
        <v>101</v>
      </c>
      <c r="B44" s="2" t="s">
        <v>48</v>
      </c>
      <c r="C44" s="2">
        <f>VLOOKUP(B44,{"iPhone",1;"Motorola",2;"Nokia",3;"Samsung",4;"Sony Erickson",5;"Sprint",6},2,0)</f>
        <v>3</v>
      </c>
      <c r="H44" s="2" t="s">
        <v>101</v>
      </c>
      <c r="I44" s="2" t="s">
        <v>40</v>
      </c>
      <c r="J44" s="2">
        <f>VLOOKUP(I44,{"Excellent",4;"Poor",1;"Good",3;"OK",2},2,0)</f>
        <v>1</v>
      </c>
      <c r="O44" s="2">
        <v>181</v>
      </c>
      <c r="P44" s="2">
        <f t="shared" si="0"/>
        <v>82.777777777777771</v>
      </c>
      <c r="X44" s="2">
        <f t="shared" si="3"/>
        <v>355.92777777777775</v>
      </c>
    </row>
    <row r="45" spans="1:24" x14ac:dyDescent="0.35">
      <c r="A45" s="2" t="s">
        <v>102</v>
      </c>
      <c r="B45" s="2" t="s">
        <v>48</v>
      </c>
      <c r="C45" s="2">
        <f>VLOOKUP(B45,{"iPhone",1;"Motorola",2;"Nokia",3;"Samsung",4;"Sony Erickson",5;"Sprint",6},2,0)</f>
        <v>3</v>
      </c>
      <c r="H45" s="2" t="s">
        <v>102</v>
      </c>
      <c r="I45" s="2" t="s">
        <v>6</v>
      </c>
      <c r="J45" s="2">
        <f>VLOOKUP(I45,{"Excellent",4;"Poor",1;"Good",3;"OK",2},2,0)</f>
        <v>4</v>
      </c>
      <c r="O45" s="2">
        <v>180</v>
      </c>
      <c r="P45" s="2">
        <f t="shared" si="0"/>
        <v>82.222222222222214</v>
      </c>
      <c r="X45" s="2">
        <f t="shared" si="3"/>
        <v>355.37222222222221</v>
      </c>
    </row>
    <row r="46" spans="1:24" x14ac:dyDescent="0.35">
      <c r="A46" s="2" t="s">
        <v>103</v>
      </c>
      <c r="B46" s="2" t="s">
        <v>79</v>
      </c>
      <c r="C46" s="2">
        <f>VLOOKUP(B46,{"iPhone",1;"Motorola",2;"Nokia",3;"Samsung",4;"Sony Erickson",5;"Sprint",6},2,0)</f>
        <v>5</v>
      </c>
      <c r="H46" s="2" t="s">
        <v>103</v>
      </c>
      <c r="I46" s="2" t="s">
        <v>37</v>
      </c>
      <c r="J46" s="2">
        <f>VLOOKUP(I46,{"Excellent",4;"Poor",1;"Good",3;"OK",2},2,0)</f>
        <v>2</v>
      </c>
      <c r="O46" s="2">
        <v>179</v>
      </c>
      <c r="P46" s="2">
        <f t="shared" si="0"/>
        <v>81.666666666666671</v>
      </c>
      <c r="X46" s="2">
        <f t="shared" si="3"/>
        <v>354.81666666666666</v>
      </c>
    </row>
    <row r="47" spans="1:24" x14ac:dyDescent="0.35">
      <c r="A47" s="2" t="s">
        <v>104</v>
      </c>
      <c r="B47" s="2" t="s">
        <v>57</v>
      </c>
      <c r="C47" s="2">
        <f>VLOOKUP(B47,{"iPhone",1;"Motorola",2;"Nokia",3;"Samsung",4;"Sony Erickson",5;"Sprint",6},2,0)</f>
        <v>6</v>
      </c>
      <c r="H47" s="2" t="s">
        <v>104</v>
      </c>
      <c r="I47" s="2" t="s">
        <v>37</v>
      </c>
      <c r="J47" s="2">
        <f>VLOOKUP(I47,{"Excellent",4;"Poor",1;"Good",3;"OK",2},2,0)</f>
        <v>2</v>
      </c>
      <c r="O47" s="2">
        <v>178</v>
      </c>
      <c r="P47" s="2">
        <f t="shared" si="0"/>
        <v>81.111111111111114</v>
      </c>
      <c r="X47" s="2">
        <f t="shared" si="3"/>
        <v>354.26111111111106</v>
      </c>
    </row>
    <row r="48" spans="1:24" x14ac:dyDescent="0.35">
      <c r="A48" s="2" t="s">
        <v>105</v>
      </c>
      <c r="B48" s="2" t="s">
        <v>48</v>
      </c>
      <c r="C48" s="2">
        <f>VLOOKUP(B48,{"iPhone",1;"Motorola",2;"Nokia",3;"Samsung",4;"Sony Erickson",5;"Sprint",6},2,0)</f>
        <v>3</v>
      </c>
      <c r="H48" s="2" t="s">
        <v>105</v>
      </c>
      <c r="I48" s="2" t="s">
        <v>40</v>
      </c>
      <c r="J48" s="2">
        <f>VLOOKUP(I48,{"Excellent",4;"Poor",1;"Good",3;"OK",2},2,0)</f>
        <v>1</v>
      </c>
      <c r="O48" s="2">
        <v>177</v>
      </c>
      <c r="P48" s="2">
        <f t="shared" si="0"/>
        <v>80.555555555555557</v>
      </c>
      <c r="X48" s="2">
        <f t="shared" si="3"/>
        <v>353.70555555555552</v>
      </c>
    </row>
    <row r="49" spans="1:24" x14ac:dyDescent="0.35">
      <c r="A49" s="2" t="s">
        <v>106</v>
      </c>
      <c r="B49" s="2" t="s">
        <v>48</v>
      </c>
      <c r="C49" s="2">
        <f>VLOOKUP(B49,{"iPhone",1;"Motorola",2;"Nokia",3;"Samsung",4;"Sony Erickson",5;"Sprint",6},2,0)</f>
        <v>3</v>
      </c>
      <c r="H49" s="2" t="s">
        <v>106</v>
      </c>
      <c r="I49" s="2" t="s">
        <v>40</v>
      </c>
      <c r="J49" s="2">
        <f>VLOOKUP(I49,{"Excellent",4;"Poor",1;"Good",3;"OK",2},2,0)</f>
        <v>1</v>
      </c>
      <c r="O49" s="2">
        <v>176</v>
      </c>
      <c r="P49" s="2">
        <f t="shared" si="0"/>
        <v>80</v>
      </c>
      <c r="X49" s="2">
        <f t="shared" si="3"/>
        <v>353.15</v>
      </c>
    </row>
    <row r="50" spans="1:24" x14ac:dyDescent="0.35">
      <c r="A50" s="2" t="s">
        <v>107</v>
      </c>
      <c r="B50" s="2" t="s">
        <v>36</v>
      </c>
      <c r="C50" s="2">
        <f>VLOOKUP(B50,{"iPhone",1;"Motorola",2;"Nokia",3;"Samsung",4;"Sony Erickson",5;"Sprint",6},2,0)</f>
        <v>2</v>
      </c>
      <c r="H50" s="2" t="s">
        <v>107</v>
      </c>
      <c r="I50" s="2" t="s">
        <v>40</v>
      </c>
      <c r="J50" s="2">
        <f>VLOOKUP(I50,{"Excellent",4;"Poor",1;"Good",3;"OK",2},2,0)</f>
        <v>1</v>
      </c>
      <c r="O50" s="2">
        <v>175</v>
      </c>
      <c r="P50" s="2">
        <f t="shared" si="0"/>
        <v>79.444444444444443</v>
      </c>
      <c r="X50" s="2">
        <f t="shared" si="3"/>
        <v>352.59444444444443</v>
      </c>
    </row>
    <row r="51" spans="1:24" x14ac:dyDescent="0.35">
      <c r="A51" s="2" t="s">
        <v>108</v>
      </c>
      <c r="B51" s="2" t="s">
        <v>44</v>
      </c>
      <c r="C51" s="2">
        <f>VLOOKUP(B51,{"iPhone",1;"Motorola",2;"Nokia",3;"Samsung",4;"Sony Erickson",5;"Sprint",6},2,0)</f>
        <v>4</v>
      </c>
      <c r="H51" s="2" t="s">
        <v>108</v>
      </c>
      <c r="I51" s="2" t="s">
        <v>37</v>
      </c>
      <c r="J51" s="2">
        <f>VLOOKUP(I51,{"Excellent",4;"Poor",1;"Good",3;"OK",2},2,0)</f>
        <v>2</v>
      </c>
      <c r="O51" s="2">
        <v>174</v>
      </c>
      <c r="P51" s="2">
        <f t="shared" si="0"/>
        <v>78.888888888888886</v>
      </c>
      <c r="X51" s="2">
        <f t="shared" si="3"/>
        <v>352.03888888888889</v>
      </c>
    </row>
    <row r="52" spans="1:24" x14ac:dyDescent="0.35">
      <c r="A52" s="2" t="s">
        <v>109</v>
      </c>
      <c r="B52" s="2" t="s">
        <v>61</v>
      </c>
      <c r="C52" s="2">
        <f>VLOOKUP(B52,{"iPhone",1;"Motorola",2;"Nokia",3;"Samsung",4;"Sony Erickson",5;"Sprint",6},2,0)</f>
        <v>1</v>
      </c>
      <c r="H52" s="2" t="s">
        <v>109</v>
      </c>
      <c r="I52" s="2" t="s">
        <v>41</v>
      </c>
      <c r="J52" s="2">
        <f>VLOOKUP(I52,{"Excellent",4;"Poor",1;"Good",3;"OK",2},2,0)</f>
        <v>3</v>
      </c>
      <c r="O52" s="2">
        <v>173</v>
      </c>
      <c r="P52" s="2">
        <f t="shared" si="0"/>
        <v>78.333333333333329</v>
      </c>
      <c r="X52" s="2">
        <f t="shared" si="3"/>
        <v>351.48333333333329</v>
      </c>
    </row>
    <row r="53" spans="1:24" x14ac:dyDescent="0.35">
      <c r="A53" s="2" t="s">
        <v>110</v>
      </c>
      <c r="B53" s="2" t="s">
        <v>48</v>
      </c>
      <c r="C53" s="2">
        <f>VLOOKUP(B53,{"iPhone",1;"Motorola",2;"Nokia",3;"Samsung",4;"Sony Erickson",5;"Sprint",6},2,0)</f>
        <v>3</v>
      </c>
      <c r="H53" s="2" t="s">
        <v>110</v>
      </c>
      <c r="I53" s="2" t="s">
        <v>41</v>
      </c>
      <c r="J53" s="2">
        <f>VLOOKUP(I53,{"Excellent",4;"Poor",1;"Good",3;"OK",2},2,0)</f>
        <v>3</v>
      </c>
      <c r="O53" s="2">
        <v>172</v>
      </c>
      <c r="P53" s="2">
        <f t="shared" si="0"/>
        <v>77.777777777777771</v>
      </c>
      <c r="X53" s="2">
        <f t="shared" si="3"/>
        <v>350.92777777777775</v>
      </c>
    </row>
    <row r="54" spans="1:24" x14ac:dyDescent="0.35">
      <c r="A54" s="2" t="s">
        <v>111</v>
      </c>
      <c r="B54" s="2" t="s">
        <v>48</v>
      </c>
      <c r="C54" s="2">
        <f>VLOOKUP(B54,{"iPhone",1;"Motorola",2;"Nokia",3;"Samsung",4;"Sony Erickson",5;"Sprint",6},2,0)</f>
        <v>3</v>
      </c>
      <c r="H54" s="2" t="s">
        <v>111</v>
      </c>
      <c r="I54" s="2" t="s">
        <v>37</v>
      </c>
      <c r="J54" s="2">
        <f>VLOOKUP(I54,{"Excellent",4;"Poor",1;"Good",3;"OK",2},2,0)</f>
        <v>2</v>
      </c>
      <c r="O54" s="2">
        <v>171</v>
      </c>
      <c r="P54" s="2">
        <f t="shared" si="0"/>
        <v>77.222222222222214</v>
      </c>
      <c r="X54" s="2">
        <f t="shared" si="3"/>
        <v>350.37222222222221</v>
      </c>
    </row>
    <row r="55" spans="1:24" x14ac:dyDescent="0.35">
      <c r="A55" s="2" t="s">
        <v>112</v>
      </c>
      <c r="B55" s="2" t="s">
        <v>57</v>
      </c>
      <c r="C55" s="2">
        <f>VLOOKUP(B55,{"iPhone",1;"Motorola",2;"Nokia",3;"Samsung",4;"Sony Erickson",5;"Sprint",6},2,0)</f>
        <v>6</v>
      </c>
      <c r="H55" s="2" t="s">
        <v>112</v>
      </c>
      <c r="I55" s="2" t="s">
        <v>6</v>
      </c>
      <c r="J55" s="2">
        <f>VLOOKUP(I55,{"Excellent",4;"Poor",1;"Good",3;"OK",2},2,0)</f>
        <v>4</v>
      </c>
      <c r="O55" s="2">
        <v>170</v>
      </c>
      <c r="P55" s="2">
        <f t="shared" si="0"/>
        <v>76.666666666666671</v>
      </c>
      <c r="X55" s="2">
        <f t="shared" si="3"/>
        <v>349.81666666666666</v>
      </c>
    </row>
    <row r="56" spans="1:24" x14ac:dyDescent="0.35">
      <c r="A56" s="2" t="s">
        <v>113</v>
      </c>
      <c r="B56" s="2" t="s">
        <v>48</v>
      </c>
      <c r="C56" s="2">
        <f>VLOOKUP(B56,{"iPhone",1;"Motorola",2;"Nokia",3;"Samsung",4;"Sony Erickson",5;"Sprint",6},2,0)</f>
        <v>3</v>
      </c>
      <c r="H56" s="2" t="s">
        <v>113</v>
      </c>
      <c r="I56" s="2" t="s">
        <v>40</v>
      </c>
      <c r="J56" s="2">
        <f>VLOOKUP(I56,{"Excellent",4;"Poor",1;"Good",3;"OK",2},2,0)</f>
        <v>1</v>
      </c>
      <c r="O56" s="2">
        <v>169</v>
      </c>
      <c r="P56" s="2">
        <f t="shared" si="0"/>
        <v>76.111111111111114</v>
      </c>
      <c r="X56" s="2">
        <f t="shared" si="3"/>
        <v>349.26111111111106</v>
      </c>
    </row>
    <row r="57" spans="1:24" x14ac:dyDescent="0.35">
      <c r="A57" s="2" t="s">
        <v>114</v>
      </c>
      <c r="B57" s="2" t="s">
        <v>48</v>
      </c>
      <c r="C57" s="2">
        <f>VLOOKUP(B57,{"iPhone",1;"Motorola",2;"Nokia",3;"Samsung",4;"Sony Erickson",5;"Sprint",6},2,0)</f>
        <v>3</v>
      </c>
      <c r="H57" s="2" t="s">
        <v>114</v>
      </c>
      <c r="I57" s="2" t="s">
        <v>6</v>
      </c>
      <c r="J57" s="2">
        <f>VLOOKUP(I57,{"Excellent",4;"Poor",1;"Good",3;"OK",2},2,0)</f>
        <v>4</v>
      </c>
      <c r="O57" s="2">
        <v>168</v>
      </c>
      <c r="P57" s="2">
        <f t="shared" si="0"/>
        <v>75.555555555555557</v>
      </c>
      <c r="X57" s="2">
        <f t="shared" si="3"/>
        <v>348.70555555555552</v>
      </c>
    </row>
    <row r="58" spans="1:24" x14ac:dyDescent="0.35">
      <c r="A58" s="2" t="s">
        <v>115</v>
      </c>
      <c r="B58" s="2" t="s">
        <v>57</v>
      </c>
      <c r="C58" s="2">
        <f>VLOOKUP(B58,{"iPhone",1;"Motorola",2;"Nokia",3;"Samsung",4;"Sony Erickson",5;"Sprint",6},2,0)</f>
        <v>6</v>
      </c>
      <c r="H58" s="2" t="s">
        <v>115</v>
      </c>
      <c r="I58" s="2" t="s">
        <v>41</v>
      </c>
      <c r="J58" s="2">
        <f>VLOOKUP(I58,{"Excellent",4;"Poor",1;"Good",3;"OK",2},2,0)</f>
        <v>3</v>
      </c>
      <c r="O58" s="2">
        <v>167</v>
      </c>
      <c r="P58" s="2">
        <f t="shared" si="0"/>
        <v>75</v>
      </c>
      <c r="X58" s="2">
        <f t="shared" si="3"/>
        <v>348.15</v>
      </c>
    </row>
    <row r="59" spans="1:24" x14ac:dyDescent="0.35">
      <c r="A59" s="2" t="s">
        <v>116</v>
      </c>
      <c r="B59" s="2" t="s">
        <v>79</v>
      </c>
      <c r="C59" s="2">
        <f>VLOOKUP(B59,{"iPhone",1;"Motorola",2;"Nokia",3;"Samsung",4;"Sony Erickson",5;"Sprint",6},2,0)</f>
        <v>5</v>
      </c>
      <c r="H59" s="2" t="s">
        <v>116</v>
      </c>
      <c r="I59" s="2" t="s">
        <v>40</v>
      </c>
      <c r="J59" s="2">
        <f>VLOOKUP(I59,{"Excellent",4;"Poor",1;"Good",3;"OK",2},2,0)</f>
        <v>1</v>
      </c>
      <c r="O59" s="2">
        <v>166</v>
      </c>
      <c r="P59" s="2">
        <f t="shared" si="0"/>
        <v>74.444444444444443</v>
      </c>
      <c r="X59" s="2">
        <f t="shared" si="3"/>
        <v>347.59444444444443</v>
      </c>
    </row>
    <row r="60" spans="1:24" x14ac:dyDescent="0.35">
      <c r="A60" s="2" t="s">
        <v>117</v>
      </c>
      <c r="B60" s="2" t="s">
        <v>48</v>
      </c>
      <c r="C60" s="2">
        <f>VLOOKUP(B60,{"iPhone",1;"Motorola",2;"Nokia",3;"Samsung",4;"Sony Erickson",5;"Sprint",6},2,0)</f>
        <v>3</v>
      </c>
      <c r="H60" s="2" t="s">
        <v>117</v>
      </c>
      <c r="I60" s="2" t="s">
        <v>40</v>
      </c>
      <c r="J60" s="2">
        <f>VLOOKUP(I60,{"Excellent",4;"Poor",1;"Good",3;"OK",2},2,0)</f>
        <v>1</v>
      </c>
      <c r="O60" s="2">
        <v>165</v>
      </c>
      <c r="P60" s="2">
        <f t="shared" si="0"/>
        <v>73.888888888888886</v>
      </c>
      <c r="X60" s="2">
        <f t="shared" si="3"/>
        <v>347.03888888888889</v>
      </c>
    </row>
    <row r="61" spans="1:24" x14ac:dyDescent="0.35">
      <c r="A61" s="2" t="s">
        <v>118</v>
      </c>
      <c r="B61" s="2" t="s">
        <v>61</v>
      </c>
      <c r="C61" s="2">
        <f>VLOOKUP(B61,{"iPhone",1;"Motorola",2;"Nokia",3;"Samsung",4;"Sony Erickson",5;"Sprint",6},2,0)</f>
        <v>1</v>
      </c>
      <c r="H61" s="2" t="s">
        <v>118</v>
      </c>
      <c r="I61" s="2" t="s">
        <v>41</v>
      </c>
      <c r="J61" s="2">
        <f>VLOOKUP(I61,{"Excellent",4;"Poor",1;"Good",3;"OK",2},2,0)</f>
        <v>3</v>
      </c>
      <c r="O61" s="2">
        <v>164</v>
      </c>
      <c r="P61" s="2">
        <f t="shared" si="0"/>
        <v>73.333333333333329</v>
      </c>
      <c r="X61" s="2">
        <f t="shared" si="3"/>
        <v>346.48333333333329</v>
      </c>
    </row>
    <row r="62" spans="1:24" x14ac:dyDescent="0.35">
      <c r="A62" s="2" t="s">
        <v>119</v>
      </c>
      <c r="B62" s="2" t="s">
        <v>44</v>
      </c>
      <c r="C62" s="2">
        <f>VLOOKUP(B62,{"iPhone",1;"Motorola",2;"Nokia",3;"Samsung",4;"Sony Erickson",5;"Sprint",6},2,0)</f>
        <v>4</v>
      </c>
      <c r="H62" s="2" t="s">
        <v>119</v>
      </c>
      <c r="I62" s="2" t="s">
        <v>40</v>
      </c>
      <c r="J62" s="2">
        <f>VLOOKUP(I62,{"Excellent",4;"Poor",1;"Good",3;"OK",2},2,0)</f>
        <v>1</v>
      </c>
      <c r="O62" s="2">
        <v>163</v>
      </c>
      <c r="P62" s="2">
        <f t="shared" si="0"/>
        <v>72.777777777777771</v>
      </c>
      <c r="X62" s="2">
        <f t="shared" si="3"/>
        <v>345.92777777777775</v>
      </c>
    </row>
    <row r="63" spans="1:24" x14ac:dyDescent="0.35">
      <c r="A63" s="2" t="s">
        <v>120</v>
      </c>
      <c r="B63" s="2" t="s">
        <v>36</v>
      </c>
      <c r="C63" s="2">
        <f>VLOOKUP(B63,{"iPhone",1;"Motorola",2;"Nokia",3;"Samsung",4;"Sony Erickson",5;"Sprint",6},2,0)</f>
        <v>2</v>
      </c>
      <c r="H63" s="2" t="s">
        <v>120</v>
      </c>
      <c r="I63" s="2" t="s">
        <v>37</v>
      </c>
      <c r="J63" s="2">
        <f>VLOOKUP(I63,{"Excellent",4;"Poor",1;"Good",3;"OK",2},2,0)</f>
        <v>2</v>
      </c>
      <c r="O63" s="2">
        <v>162</v>
      </c>
      <c r="P63" s="2">
        <f t="shared" si="0"/>
        <v>72.222222222222214</v>
      </c>
      <c r="X63" s="2">
        <f t="shared" si="3"/>
        <v>345.37222222222221</v>
      </c>
    </row>
    <row r="64" spans="1:24" x14ac:dyDescent="0.35">
      <c r="A64" s="2" t="s">
        <v>121</v>
      </c>
      <c r="B64" s="2" t="s">
        <v>61</v>
      </c>
      <c r="C64" s="2">
        <f>VLOOKUP(B64,{"iPhone",1;"Motorola",2;"Nokia",3;"Samsung",4;"Sony Erickson",5;"Sprint",6},2,0)</f>
        <v>1</v>
      </c>
      <c r="H64" s="2" t="s">
        <v>121</v>
      </c>
      <c r="I64" s="2" t="s">
        <v>40</v>
      </c>
      <c r="J64" s="2">
        <f>VLOOKUP(I64,{"Excellent",4;"Poor",1;"Good",3;"OK",2},2,0)</f>
        <v>1</v>
      </c>
      <c r="O64" s="2">
        <v>161</v>
      </c>
      <c r="P64" s="2">
        <f t="shared" si="0"/>
        <v>71.666666666666671</v>
      </c>
      <c r="X64" s="2">
        <f t="shared" si="3"/>
        <v>344.81666666666666</v>
      </c>
    </row>
    <row r="65" spans="1:24" x14ac:dyDescent="0.35">
      <c r="A65" s="2" t="s">
        <v>122</v>
      </c>
      <c r="B65" s="2" t="s">
        <v>79</v>
      </c>
      <c r="C65" s="2">
        <f>VLOOKUP(B65,{"iPhone",1;"Motorola",2;"Nokia",3;"Samsung",4;"Sony Erickson",5;"Sprint",6},2,0)</f>
        <v>5</v>
      </c>
      <c r="H65" s="2" t="s">
        <v>122</v>
      </c>
      <c r="I65" s="2" t="s">
        <v>40</v>
      </c>
      <c r="J65" s="2">
        <f>VLOOKUP(I65,{"Excellent",4;"Poor",1;"Good",3;"OK",2},2,0)</f>
        <v>1</v>
      </c>
      <c r="O65" s="2">
        <v>160</v>
      </c>
      <c r="P65" s="2">
        <f t="shared" si="0"/>
        <v>71.111111111111114</v>
      </c>
      <c r="X65" s="2">
        <f t="shared" si="3"/>
        <v>344.26111111111106</v>
      </c>
    </row>
    <row r="66" spans="1:24" x14ac:dyDescent="0.35">
      <c r="A66" s="2" t="s">
        <v>123</v>
      </c>
      <c r="B66" s="2" t="s">
        <v>48</v>
      </c>
      <c r="C66" s="2">
        <f>VLOOKUP(B66,{"iPhone",1;"Motorola",2;"Nokia",3;"Samsung",4;"Sony Erickson",5;"Sprint",6},2,0)</f>
        <v>3</v>
      </c>
      <c r="H66" s="2" t="s">
        <v>123</v>
      </c>
      <c r="I66" s="2" t="s">
        <v>37</v>
      </c>
      <c r="J66" s="2">
        <f>VLOOKUP(I66,{"Excellent",4;"Poor",1;"Good",3;"OK",2},2,0)</f>
        <v>2</v>
      </c>
      <c r="O66" s="2">
        <v>159</v>
      </c>
      <c r="P66" s="2">
        <f t="shared" si="0"/>
        <v>70.555555555555557</v>
      </c>
      <c r="X66" s="2">
        <f t="shared" si="3"/>
        <v>343.70555555555552</v>
      </c>
    </row>
    <row r="67" spans="1:24" x14ac:dyDescent="0.35">
      <c r="A67" s="2" t="s">
        <v>124</v>
      </c>
      <c r="B67" s="2" t="s">
        <v>48</v>
      </c>
      <c r="C67" s="2">
        <f>VLOOKUP(B67,{"iPhone",1;"Motorola",2;"Nokia",3;"Samsung",4;"Sony Erickson",5;"Sprint",6},2,0)</f>
        <v>3</v>
      </c>
      <c r="H67" s="2" t="s">
        <v>124</v>
      </c>
      <c r="I67" s="2" t="s">
        <v>40</v>
      </c>
      <c r="J67" s="2">
        <f>VLOOKUP(I67,{"Excellent",4;"Poor",1;"Good",3;"OK",2},2,0)</f>
        <v>1</v>
      </c>
      <c r="O67" s="2">
        <v>158</v>
      </c>
      <c r="P67" s="2">
        <f t="shared" si="0"/>
        <v>70</v>
      </c>
      <c r="X67" s="2">
        <f t="shared" si="3"/>
        <v>343.15</v>
      </c>
    </row>
    <row r="68" spans="1:24" x14ac:dyDescent="0.35">
      <c r="A68" s="2" t="s">
        <v>125</v>
      </c>
      <c r="B68" s="2" t="s">
        <v>61</v>
      </c>
      <c r="C68" s="2">
        <f>VLOOKUP(B68,{"iPhone",1;"Motorola",2;"Nokia",3;"Samsung",4;"Sony Erickson",5;"Sprint",6},2,0)</f>
        <v>1</v>
      </c>
      <c r="H68" s="2" t="s">
        <v>125</v>
      </c>
      <c r="I68" s="2" t="s">
        <v>40</v>
      </c>
      <c r="J68" s="2">
        <f>VLOOKUP(I68,{"Excellent",4;"Poor",1;"Good",3;"OK",2},2,0)</f>
        <v>1</v>
      </c>
      <c r="O68" s="2">
        <v>157</v>
      </c>
      <c r="P68" s="2">
        <f t="shared" si="0"/>
        <v>69.444444444444443</v>
      </c>
      <c r="X68" s="2">
        <f t="shared" si="3"/>
        <v>342.59444444444443</v>
      </c>
    </row>
    <row r="69" spans="1:24" x14ac:dyDescent="0.35">
      <c r="A69" s="2" t="s">
        <v>126</v>
      </c>
      <c r="B69" s="2" t="s">
        <v>61</v>
      </c>
      <c r="C69" s="2">
        <f>VLOOKUP(B69,{"iPhone",1;"Motorola",2;"Nokia",3;"Samsung",4;"Sony Erickson",5;"Sprint",6},2,0)</f>
        <v>1</v>
      </c>
      <c r="H69" s="2" t="s">
        <v>126</v>
      </c>
      <c r="I69" s="2" t="s">
        <v>40</v>
      </c>
      <c r="J69" s="2">
        <f>VLOOKUP(I69,{"Excellent",4;"Poor",1;"Good",3;"OK",2},2,0)</f>
        <v>1</v>
      </c>
      <c r="O69" s="2">
        <v>156</v>
      </c>
      <c r="P69" s="2">
        <f t="shared" ref="P69:P132" si="8">CONVERT(O69,"F","C")</f>
        <v>68.888888888888886</v>
      </c>
      <c r="X69" s="2">
        <f t="shared" si="3"/>
        <v>342.03888888888889</v>
      </c>
    </row>
    <row r="70" spans="1:24" x14ac:dyDescent="0.35">
      <c r="A70" s="2" t="s">
        <v>127</v>
      </c>
      <c r="B70" s="2" t="s">
        <v>61</v>
      </c>
      <c r="C70" s="2">
        <f>VLOOKUP(B70,{"iPhone",1;"Motorola",2;"Nokia",3;"Samsung",4;"Sony Erickson",5;"Sprint",6},2,0)</f>
        <v>1</v>
      </c>
      <c r="H70" s="2" t="s">
        <v>127</v>
      </c>
      <c r="I70" s="2" t="s">
        <v>40</v>
      </c>
      <c r="J70" s="2">
        <f>VLOOKUP(I70,{"Excellent",4;"Poor",1;"Good",3;"OK",2},2,0)</f>
        <v>1</v>
      </c>
      <c r="O70" s="2">
        <v>155</v>
      </c>
      <c r="P70" s="2">
        <f t="shared" si="8"/>
        <v>68.333333333333329</v>
      </c>
      <c r="X70" s="2">
        <f t="shared" ref="X70:X133" si="9">CONVERT(O70,"F","K")</f>
        <v>341.48333333333329</v>
      </c>
    </row>
    <row r="71" spans="1:24" x14ac:dyDescent="0.35">
      <c r="A71" s="2" t="s">
        <v>128</v>
      </c>
      <c r="B71" s="2" t="s">
        <v>61</v>
      </c>
      <c r="C71" s="2">
        <f>VLOOKUP(B71,{"iPhone",1;"Motorola",2;"Nokia",3;"Samsung",4;"Sony Erickson",5;"Sprint",6},2,0)</f>
        <v>1</v>
      </c>
      <c r="H71" s="2" t="s">
        <v>128</v>
      </c>
      <c r="I71" s="2" t="s">
        <v>37</v>
      </c>
      <c r="J71" s="2">
        <f>VLOOKUP(I71,{"Excellent",4;"Poor",1;"Good",3;"OK",2},2,0)</f>
        <v>2</v>
      </c>
      <c r="O71" s="2">
        <v>154</v>
      </c>
      <c r="P71" s="2">
        <f t="shared" si="8"/>
        <v>67.777777777777771</v>
      </c>
      <c r="X71" s="2">
        <f t="shared" si="9"/>
        <v>340.92777777777775</v>
      </c>
    </row>
    <row r="72" spans="1:24" x14ac:dyDescent="0.35">
      <c r="A72" s="2" t="s">
        <v>129</v>
      </c>
      <c r="B72" s="2" t="s">
        <v>57</v>
      </c>
      <c r="C72" s="2">
        <f>VLOOKUP(B72,{"iPhone",1;"Motorola",2;"Nokia",3;"Samsung",4;"Sony Erickson",5;"Sprint",6},2,0)</f>
        <v>6</v>
      </c>
      <c r="H72" s="2" t="s">
        <v>129</v>
      </c>
      <c r="I72" s="2" t="s">
        <v>40</v>
      </c>
      <c r="J72" s="2">
        <f>VLOOKUP(I72,{"Excellent",4;"Poor",1;"Good",3;"OK",2},2,0)</f>
        <v>1</v>
      </c>
      <c r="O72" s="2">
        <v>153</v>
      </c>
      <c r="P72" s="2">
        <f t="shared" si="8"/>
        <v>67.222222222222214</v>
      </c>
      <c r="X72" s="2">
        <f t="shared" si="9"/>
        <v>340.37222222222221</v>
      </c>
    </row>
    <row r="73" spans="1:24" x14ac:dyDescent="0.35">
      <c r="A73" s="2" t="s">
        <v>130</v>
      </c>
      <c r="B73" s="2" t="s">
        <v>61</v>
      </c>
      <c r="C73" s="2">
        <f>VLOOKUP(B73,{"iPhone",1;"Motorola",2;"Nokia",3;"Samsung",4;"Sony Erickson",5;"Sprint",6},2,0)</f>
        <v>1</v>
      </c>
      <c r="H73" s="2" t="s">
        <v>130</v>
      </c>
      <c r="I73" s="2" t="s">
        <v>40</v>
      </c>
      <c r="J73" s="2">
        <f>VLOOKUP(I73,{"Excellent",4;"Poor",1;"Good",3;"OK",2},2,0)</f>
        <v>1</v>
      </c>
      <c r="O73" s="2">
        <v>152</v>
      </c>
      <c r="P73" s="2">
        <f t="shared" si="8"/>
        <v>66.666666666666671</v>
      </c>
      <c r="X73" s="2">
        <f t="shared" si="9"/>
        <v>339.81666666666666</v>
      </c>
    </row>
    <row r="74" spans="1:24" x14ac:dyDescent="0.35">
      <c r="A74" s="2" t="s">
        <v>131</v>
      </c>
      <c r="B74" s="2" t="s">
        <v>48</v>
      </c>
      <c r="C74" s="2">
        <f>VLOOKUP(B74,{"iPhone",1;"Motorola",2;"Nokia",3;"Samsung",4;"Sony Erickson",5;"Sprint",6},2,0)</f>
        <v>3</v>
      </c>
      <c r="H74" s="2" t="s">
        <v>131</v>
      </c>
      <c r="I74" s="2" t="s">
        <v>40</v>
      </c>
      <c r="J74" s="2">
        <f>VLOOKUP(I74,{"Excellent",4;"Poor",1;"Good",3;"OK",2},2,0)</f>
        <v>1</v>
      </c>
      <c r="O74" s="2">
        <v>151</v>
      </c>
      <c r="P74" s="2">
        <f t="shared" si="8"/>
        <v>66.111111111111114</v>
      </c>
      <c r="X74" s="2">
        <f t="shared" si="9"/>
        <v>339.26111111111106</v>
      </c>
    </row>
    <row r="75" spans="1:24" x14ac:dyDescent="0.35">
      <c r="A75" s="2" t="s">
        <v>132</v>
      </c>
      <c r="B75" s="2" t="s">
        <v>36</v>
      </c>
      <c r="C75" s="2">
        <f>VLOOKUP(B75,{"iPhone",1;"Motorola",2;"Nokia",3;"Samsung",4;"Sony Erickson",5;"Sprint",6},2,0)</f>
        <v>2</v>
      </c>
      <c r="H75" s="2" t="s">
        <v>132</v>
      </c>
      <c r="I75" s="2" t="s">
        <v>40</v>
      </c>
      <c r="J75" s="2">
        <f>VLOOKUP(I75,{"Excellent",4;"Poor",1;"Good",3;"OK",2},2,0)</f>
        <v>1</v>
      </c>
      <c r="O75" s="2">
        <v>150</v>
      </c>
      <c r="P75" s="2">
        <f t="shared" si="8"/>
        <v>65.555555555555557</v>
      </c>
      <c r="X75" s="2">
        <f t="shared" si="9"/>
        <v>338.70555555555552</v>
      </c>
    </row>
    <row r="76" spans="1:24" x14ac:dyDescent="0.35">
      <c r="A76" s="2" t="s">
        <v>133</v>
      </c>
      <c r="B76" s="2" t="s">
        <v>57</v>
      </c>
      <c r="C76" s="2">
        <f>VLOOKUP(B76,{"iPhone",1;"Motorola",2;"Nokia",3;"Samsung",4;"Sony Erickson",5;"Sprint",6},2,0)</f>
        <v>6</v>
      </c>
      <c r="H76" s="2" t="s">
        <v>133</v>
      </c>
      <c r="I76" s="2" t="s">
        <v>41</v>
      </c>
      <c r="J76" s="2">
        <f>VLOOKUP(I76,{"Excellent",4;"Poor",1;"Good",3;"OK",2},2,0)</f>
        <v>3</v>
      </c>
      <c r="O76" s="2">
        <v>149</v>
      </c>
      <c r="P76" s="2">
        <f t="shared" si="8"/>
        <v>65</v>
      </c>
      <c r="X76" s="2">
        <f t="shared" si="9"/>
        <v>338.15</v>
      </c>
    </row>
    <row r="77" spans="1:24" x14ac:dyDescent="0.35">
      <c r="A77" s="2" t="s">
        <v>134</v>
      </c>
      <c r="B77" s="2" t="s">
        <v>61</v>
      </c>
      <c r="C77" s="2">
        <f>VLOOKUP(B77,{"iPhone",1;"Motorola",2;"Nokia",3;"Samsung",4;"Sony Erickson",5;"Sprint",6},2,0)</f>
        <v>1</v>
      </c>
      <c r="H77" s="2" t="s">
        <v>134</v>
      </c>
      <c r="I77" s="2" t="s">
        <v>37</v>
      </c>
      <c r="J77" s="2">
        <f>VLOOKUP(I77,{"Excellent",4;"Poor",1;"Good",3;"OK",2},2,0)</f>
        <v>2</v>
      </c>
      <c r="O77" s="2">
        <v>148</v>
      </c>
      <c r="P77" s="2">
        <f t="shared" si="8"/>
        <v>64.444444444444443</v>
      </c>
      <c r="X77" s="2">
        <f t="shared" si="9"/>
        <v>337.59444444444443</v>
      </c>
    </row>
    <row r="78" spans="1:24" x14ac:dyDescent="0.35">
      <c r="A78" s="2" t="s">
        <v>135</v>
      </c>
      <c r="B78" s="2" t="s">
        <v>79</v>
      </c>
      <c r="C78" s="2">
        <f>VLOOKUP(B78,{"iPhone",1;"Motorola",2;"Nokia",3;"Samsung",4;"Sony Erickson",5;"Sprint",6},2,0)</f>
        <v>5</v>
      </c>
      <c r="H78" s="2" t="s">
        <v>135</v>
      </c>
      <c r="I78" s="2" t="s">
        <v>6</v>
      </c>
      <c r="J78" s="2">
        <f>VLOOKUP(I78,{"Excellent",4;"Poor",1;"Good",3;"OK",2},2,0)</f>
        <v>4</v>
      </c>
      <c r="O78" s="2">
        <v>147</v>
      </c>
      <c r="P78" s="2">
        <f t="shared" si="8"/>
        <v>63.888888888888886</v>
      </c>
      <c r="X78" s="2">
        <f t="shared" si="9"/>
        <v>337.03888888888889</v>
      </c>
    </row>
    <row r="79" spans="1:24" x14ac:dyDescent="0.35">
      <c r="A79" s="2" t="s">
        <v>136</v>
      </c>
      <c r="B79" s="2" t="s">
        <v>48</v>
      </c>
      <c r="C79" s="2">
        <f>VLOOKUP(B79,{"iPhone",1;"Motorola",2;"Nokia",3;"Samsung",4;"Sony Erickson",5;"Sprint",6},2,0)</f>
        <v>3</v>
      </c>
      <c r="H79" s="2" t="s">
        <v>136</v>
      </c>
      <c r="I79" s="2" t="s">
        <v>40</v>
      </c>
      <c r="J79" s="2">
        <f>VLOOKUP(I79,{"Excellent",4;"Poor",1;"Good",3;"OK",2},2,0)</f>
        <v>1</v>
      </c>
      <c r="O79" s="2">
        <v>146</v>
      </c>
      <c r="P79" s="2">
        <f t="shared" si="8"/>
        <v>63.333333333333329</v>
      </c>
      <c r="X79" s="2">
        <f t="shared" si="9"/>
        <v>336.48333333333329</v>
      </c>
    </row>
    <row r="80" spans="1:24" x14ac:dyDescent="0.35">
      <c r="A80" s="2" t="s">
        <v>137</v>
      </c>
      <c r="B80" s="2" t="s">
        <v>36</v>
      </c>
      <c r="C80" s="2">
        <f>VLOOKUP(B80,{"iPhone",1;"Motorola",2;"Nokia",3;"Samsung",4;"Sony Erickson",5;"Sprint",6},2,0)</f>
        <v>2</v>
      </c>
      <c r="H80" s="2" t="s">
        <v>137</v>
      </c>
      <c r="I80" s="2" t="s">
        <v>41</v>
      </c>
      <c r="J80" s="2">
        <f>VLOOKUP(I80,{"Excellent",4;"Poor",1;"Good",3;"OK",2},2,0)</f>
        <v>3</v>
      </c>
      <c r="O80" s="2">
        <v>145</v>
      </c>
      <c r="P80" s="2">
        <f t="shared" si="8"/>
        <v>62.777777777777779</v>
      </c>
      <c r="X80" s="2">
        <f t="shared" si="9"/>
        <v>335.92777777777775</v>
      </c>
    </row>
    <row r="81" spans="1:24" x14ac:dyDescent="0.35">
      <c r="A81" s="2" t="s">
        <v>138</v>
      </c>
      <c r="B81" s="2" t="s">
        <v>61</v>
      </c>
      <c r="C81" s="2">
        <f>VLOOKUP(B81,{"iPhone",1;"Motorola",2;"Nokia",3;"Samsung",4;"Sony Erickson",5;"Sprint",6},2,0)</f>
        <v>1</v>
      </c>
      <c r="H81" s="2" t="s">
        <v>138</v>
      </c>
      <c r="I81" s="2" t="s">
        <v>40</v>
      </c>
      <c r="J81" s="2">
        <f>VLOOKUP(I81,{"Excellent",4;"Poor",1;"Good",3;"OK",2},2,0)</f>
        <v>1</v>
      </c>
      <c r="O81" s="2">
        <v>144</v>
      </c>
      <c r="P81" s="2">
        <f t="shared" si="8"/>
        <v>62.222222222222221</v>
      </c>
      <c r="X81" s="2">
        <f t="shared" si="9"/>
        <v>335.37222222222221</v>
      </c>
    </row>
    <row r="82" spans="1:24" x14ac:dyDescent="0.35">
      <c r="A82" s="2" t="s">
        <v>139</v>
      </c>
      <c r="B82" s="2" t="s">
        <v>36</v>
      </c>
      <c r="C82" s="2">
        <f>VLOOKUP(B82,{"iPhone",1;"Motorola",2;"Nokia",3;"Samsung",4;"Sony Erickson",5;"Sprint",6},2,0)</f>
        <v>2</v>
      </c>
      <c r="H82" s="2" t="s">
        <v>139</v>
      </c>
      <c r="I82" s="2" t="s">
        <v>37</v>
      </c>
      <c r="J82" s="2">
        <f>VLOOKUP(I82,{"Excellent",4;"Poor",1;"Good",3;"OK",2},2,0)</f>
        <v>2</v>
      </c>
      <c r="O82" s="2">
        <v>143</v>
      </c>
      <c r="P82" s="2">
        <f t="shared" si="8"/>
        <v>61.666666666666664</v>
      </c>
      <c r="X82" s="2">
        <f t="shared" si="9"/>
        <v>334.81666666666666</v>
      </c>
    </row>
    <row r="83" spans="1:24" x14ac:dyDescent="0.35">
      <c r="A83" s="2" t="s">
        <v>140</v>
      </c>
      <c r="B83" s="2" t="s">
        <v>48</v>
      </c>
      <c r="C83" s="2">
        <f>VLOOKUP(B83,{"iPhone",1;"Motorola",2;"Nokia",3;"Samsung",4;"Sony Erickson",5;"Sprint",6},2,0)</f>
        <v>3</v>
      </c>
      <c r="H83" s="2" t="s">
        <v>140</v>
      </c>
      <c r="I83" s="2" t="s">
        <v>41</v>
      </c>
      <c r="J83" s="2">
        <f>VLOOKUP(I83,{"Excellent",4;"Poor",1;"Good",3;"OK",2},2,0)</f>
        <v>3</v>
      </c>
      <c r="O83" s="2">
        <v>142</v>
      </c>
      <c r="P83" s="2">
        <f t="shared" si="8"/>
        <v>61.111111111111107</v>
      </c>
      <c r="X83" s="2">
        <f t="shared" si="9"/>
        <v>334.26111111111106</v>
      </c>
    </row>
    <row r="84" spans="1:24" x14ac:dyDescent="0.35">
      <c r="A84" s="2" t="s">
        <v>141</v>
      </c>
      <c r="B84" s="2" t="s">
        <v>36</v>
      </c>
      <c r="C84" s="2">
        <f>VLOOKUP(B84,{"iPhone",1;"Motorola",2;"Nokia",3;"Samsung",4;"Sony Erickson",5;"Sprint",6},2,0)</f>
        <v>2</v>
      </c>
      <c r="H84" s="2" t="s">
        <v>141</v>
      </c>
      <c r="I84" s="2" t="s">
        <v>40</v>
      </c>
      <c r="J84" s="2">
        <f>VLOOKUP(I84,{"Excellent",4;"Poor",1;"Good",3;"OK",2},2,0)</f>
        <v>1</v>
      </c>
      <c r="O84" s="2">
        <v>141</v>
      </c>
      <c r="P84" s="2">
        <f t="shared" si="8"/>
        <v>60.555555555555557</v>
      </c>
      <c r="X84" s="2">
        <f t="shared" si="9"/>
        <v>333.70555555555552</v>
      </c>
    </row>
    <row r="85" spans="1:24" x14ac:dyDescent="0.35">
      <c r="A85" s="2" t="s">
        <v>142</v>
      </c>
      <c r="B85" s="2" t="s">
        <v>48</v>
      </c>
      <c r="C85" s="2">
        <f>VLOOKUP(B85,{"iPhone",1;"Motorola",2;"Nokia",3;"Samsung",4;"Sony Erickson",5;"Sprint",6},2,0)</f>
        <v>3</v>
      </c>
      <c r="H85" s="2" t="s">
        <v>142</v>
      </c>
      <c r="I85" s="2" t="s">
        <v>40</v>
      </c>
      <c r="J85" s="2">
        <f>VLOOKUP(I85,{"Excellent",4;"Poor",1;"Good",3;"OK",2},2,0)</f>
        <v>1</v>
      </c>
      <c r="O85" s="2">
        <v>140</v>
      </c>
      <c r="P85" s="2">
        <f t="shared" si="8"/>
        <v>60</v>
      </c>
      <c r="X85" s="2">
        <f t="shared" si="9"/>
        <v>333.15</v>
      </c>
    </row>
    <row r="86" spans="1:24" x14ac:dyDescent="0.35">
      <c r="A86" s="2" t="s">
        <v>143</v>
      </c>
      <c r="B86" s="2" t="s">
        <v>57</v>
      </c>
      <c r="C86" s="2">
        <f>VLOOKUP(B86,{"iPhone",1;"Motorola",2;"Nokia",3;"Samsung",4;"Sony Erickson",5;"Sprint",6},2,0)</f>
        <v>6</v>
      </c>
      <c r="H86" s="2" t="s">
        <v>143</v>
      </c>
      <c r="I86" s="2" t="s">
        <v>40</v>
      </c>
      <c r="J86" s="2">
        <f>VLOOKUP(I86,{"Excellent",4;"Poor",1;"Good",3;"OK",2},2,0)</f>
        <v>1</v>
      </c>
      <c r="O86" s="2">
        <v>139</v>
      </c>
      <c r="P86" s="2">
        <f t="shared" si="8"/>
        <v>59.444444444444443</v>
      </c>
      <c r="X86" s="2">
        <f t="shared" si="9"/>
        <v>332.59444444444443</v>
      </c>
    </row>
    <row r="87" spans="1:24" x14ac:dyDescent="0.35">
      <c r="A87" s="2" t="s">
        <v>144</v>
      </c>
      <c r="B87" s="2" t="s">
        <v>57</v>
      </c>
      <c r="C87" s="2">
        <f>VLOOKUP(B87,{"iPhone",1;"Motorola",2;"Nokia",3;"Samsung",4;"Sony Erickson",5;"Sprint",6},2,0)</f>
        <v>6</v>
      </c>
      <c r="H87" s="2" t="s">
        <v>144</v>
      </c>
      <c r="I87" s="2" t="s">
        <v>40</v>
      </c>
      <c r="J87" s="2">
        <f>VLOOKUP(I87,{"Excellent",4;"Poor",1;"Good",3;"OK",2},2,0)</f>
        <v>1</v>
      </c>
      <c r="O87" s="2">
        <v>138</v>
      </c>
      <c r="P87" s="2">
        <f t="shared" si="8"/>
        <v>58.888888888888886</v>
      </c>
      <c r="X87" s="2">
        <f t="shared" si="9"/>
        <v>332.03888888888889</v>
      </c>
    </row>
    <row r="88" spans="1:24" x14ac:dyDescent="0.35">
      <c r="A88" s="2" t="s">
        <v>145</v>
      </c>
      <c r="B88" s="2" t="s">
        <v>61</v>
      </c>
      <c r="C88" s="2">
        <f>VLOOKUP(B88,{"iPhone",1;"Motorola",2;"Nokia",3;"Samsung",4;"Sony Erickson",5;"Sprint",6},2,0)</f>
        <v>1</v>
      </c>
      <c r="H88" s="2" t="s">
        <v>145</v>
      </c>
      <c r="I88" s="2" t="s">
        <v>40</v>
      </c>
      <c r="J88" s="2">
        <f>VLOOKUP(I88,{"Excellent",4;"Poor",1;"Good",3;"OK",2},2,0)</f>
        <v>1</v>
      </c>
      <c r="O88" s="2">
        <v>137</v>
      </c>
      <c r="P88" s="2">
        <f t="shared" si="8"/>
        <v>58.333333333333329</v>
      </c>
      <c r="X88" s="2">
        <f t="shared" si="9"/>
        <v>331.48333333333329</v>
      </c>
    </row>
    <row r="89" spans="1:24" x14ac:dyDescent="0.35">
      <c r="A89" s="2" t="s">
        <v>146</v>
      </c>
      <c r="B89" s="2" t="s">
        <v>61</v>
      </c>
      <c r="C89" s="2">
        <f>VLOOKUP(B89,{"iPhone",1;"Motorola",2;"Nokia",3;"Samsung",4;"Sony Erickson",5;"Sprint",6},2,0)</f>
        <v>1</v>
      </c>
      <c r="H89" s="2" t="s">
        <v>146</v>
      </c>
      <c r="I89" s="2" t="s">
        <v>41</v>
      </c>
      <c r="J89" s="2">
        <f>VLOOKUP(I89,{"Excellent",4;"Poor",1;"Good",3;"OK",2},2,0)</f>
        <v>3</v>
      </c>
      <c r="O89" s="2">
        <v>136</v>
      </c>
      <c r="P89" s="2">
        <f t="shared" si="8"/>
        <v>57.777777777777779</v>
      </c>
      <c r="X89" s="2">
        <f t="shared" si="9"/>
        <v>330.92777777777775</v>
      </c>
    </row>
    <row r="90" spans="1:24" x14ac:dyDescent="0.35">
      <c r="A90" s="2" t="s">
        <v>147</v>
      </c>
      <c r="B90" s="2" t="s">
        <v>61</v>
      </c>
      <c r="C90" s="2">
        <f>VLOOKUP(B90,{"iPhone",1;"Motorola",2;"Nokia",3;"Samsung",4;"Sony Erickson",5;"Sprint",6},2,0)</f>
        <v>1</v>
      </c>
      <c r="H90" s="2" t="s">
        <v>147</v>
      </c>
      <c r="I90" s="2" t="s">
        <v>37</v>
      </c>
      <c r="J90" s="2">
        <f>VLOOKUP(I90,{"Excellent",4;"Poor",1;"Good",3;"OK",2},2,0)</f>
        <v>2</v>
      </c>
      <c r="O90" s="2">
        <v>135</v>
      </c>
      <c r="P90" s="2">
        <f t="shared" si="8"/>
        <v>57.222222222222221</v>
      </c>
      <c r="X90" s="2">
        <f t="shared" si="9"/>
        <v>330.37222222222221</v>
      </c>
    </row>
    <row r="91" spans="1:24" x14ac:dyDescent="0.35">
      <c r="A91" s="2" t="s">
        <v>148</v>
      </c>
      <c r="B91" s="2" t="s">
        <v>61</v>
      </c>
      <c r="C91" s="2">
        <f>VLOOKUP(B91,{"iPhone",1;"Motorola",2;"Nokia",3;"Samsung",4;"Sony Erickson",5;"Sprint",6},2,0)</f>
        <v>1</v>
      </c>
      <c r="H91" s="2" t="s">
        <v>148</v>
      </c>
      <c r="I91" s="2" t="s">
        <v>37</v>
      </c>
      <c r="J91" s="2">
        <f>VLOOKUP(I91,{"Excellent",4;"Poor",1;"Good",3;"OK",2},2,0)</f>
        <v>2</v>
      </c>
      <c r="O91" s="2">
        <v>134</v>
      </c>
      <c r="P91" s="2">
        <f t="shared" si="8"/>
        <v>56.666666666666664</v>
      </c>
      <c r="X91" s="2">
        <f t="shared" si="9"/>
        <v>329.81666666666666</v>
      </c>
    </row>
    <row r="92" spans="1:24" x14ac:dyDescent="0.35">
      <c r="A92" s="2" t="s">
        <v>149</v>
      </c>
      <c r="B92" s="2" t="s">
        <v>57</v>
      </c>
      <c r="C92" s="2">
        <f>VLOOKUP(B92,{"iPhone",1;"Motorola",2;"Nokia",3;"Samsung",4;"Sony Erickson",5;"Sprint",6},2,0)</f>
        <v>6</v>
      </c>
      <c r="H92" s="2" t="s">
        <v>149</v>
      </c>
      <c r="I92" s="2" t="s">
        <v>41</v>
      </c>
      <c r="J92" s="2">
        <f>VLOOKUP(I92,{"Excellent",4;"Poor",1;"Good",3;"OK",2},2,0)</f>
        <v>3</v>
      </c>
      <c r="O92" s="2">
        <v>133</v>
      </c>
      <c r="P92" s="2">
        <f t="shared" si="8"/>
        <v>56.111111111111107</v>
      </c>
      <c r="X92" s="2">
        <f t="shared" si="9"/>
        <v>329.26111111111106</v>
      </c>
    </row>
    <row r="93" spans="1:24" x14ac:dyDescent="0.35">
      <c r="A93" s="2" t="s">
        <v>150</v>
      </c>
      <c r="B93" s="2" t="s">
        <v>36</v>
      </c>
      <c r="C93" s="2">
        <f>VLOOKUP(B93,{"iPhone",1;"Motorola",2;"Nokia",3;"Samsung",4;"Sony Erickson",5;"Sprint",6},2,0)</f>
        <v>2</v>
      </c>
      <c r="H93" s="2" t="s">
        <v>150</v>
      </c>
      <c r="I93" s="2" t="s">
        <v>40</v>
      </c>
      <c r="J93" s="2">
        <f>VLOOKUP(I93,{"Excellent",4;"Poor",1;"Good",3;"OK",2},2,0)</f>
        <v>1</v>
      </c>
      <c r="O93" s="2">
        <v>132</v>
      </c>
      <c r="P93" s="2">
        <f t="shared" si="8"/>
        <v>55.555555555555557</v>
      </c>
      <c r="X93" s="2">
        <f t="shared" si="9"/>
        <v>328.70555555555552</v>
      </c>
    </row>
    <row r="94" spans="1:24" x14ac:dyDescent="0.35">
      <c r="A94" s="2" t="s">
        <v>151</v>
      </c>
      <c r="B94" s="2" t="s">
        <v>79</v>
      </c>
      <c r="C94" s="2">
        <f>VLOOKUP(B94,{"iPhone",1;"Motorola",2;"Nokia",3;"Samsung",4;"Sony Erickson",5;"Sprint",6},2,0)</f>
        <v>5</v>
      </c>
      <c r="H94" s="2" t="s">
        <v>151</v>
      </c>
      <c r="I94" s="2" t="s">
        <v>37</v>
      </c>
      <c r="J94" s="2">
        <f>VLOOKUP(I94,{"Excellent",4;"Poor",1;"Good",3;"OK",2},2,0)</f>
        <v>2</v>
      </c>
      <c r="O94" s="2">
        <v>131</v>
      </c>
      <c r="P94" s="2">
        <f t="shared" si="8"/>
        <v>55</v>
      </c>
      <c r="X94" s="2">
        <f t="shared" si="9"/>
        <v>328.15</v>
      </c>
    </row>
    <row r="95" spans="1:24" x14ac:dyDescent="0.35">
      <c r="A95" s="2" t="s">
        <v>152</v>
      </c>
      <c r="B95" s="2" t="s">
        <v>36</v>
      </c>
      <c r="C95" s="2">
        <f>VLOOKUP(B95,{"iPhone",1;"Motorola",2;"Nokia",3;"Samsung",4;"Sony Erickson",5;"Sprint",6},2,0)</f>
        <v>2</v>
      </c>
      <c r="H95" s="2" t="s">
        <v>152</v>
      </c>
      <c r="I95" s="2" t="s">
        <v>40</v>
      </c>
      <c r="J95" s="2">
        <f>VLOOKUP(I95,{"Excellent",4;"Poor",1;"Good",3;"OK",2},2,0)</f>
        <v>1</v>
      </c>
      <c r="O95" s="2">
        <v>130</v>
      </c>
      <c r="P95" s="2">
        <f t="shared" si="8"/>
        <v>54.444444444444443</v>
      </c>
      <c r="X95" s="2">
        <f t="shared" si="9"/>
        <v>327.59444444444443</v>
      </c>
    </row>
    <row r="96" spans="1:24" x14ac:dyDescent="0.35">
      <c r="A96" s="2" t="s">
        <v>153</v>
      </c>
      <c r="B96" s="2" t="s">
        <v>44</v>
      </c>
      <c r="C96" s="2">
        <f>VLOOKUP(B96,{"iPhone",1;"Motorola",2;"Nokia",3;"Samsung",4;"Sony Erickson",5;"Sprint",6},2,0)</f>
        <v>4</v>
      </c>
      <c r="H96" s="2" t="s">
        <v>153</v>
      </c>
      <c r="I96" s="2" t="s">
        <v>41</v>
      </c>
      <c r="J96" s="2">
        <f>VLOOKUP(I96,{"Excellent",4;"Poor",1;"Good",3;"OK",2},2,0)</f>
        <v>3</v>
      </c>
      <c r="O96" s="2">
        <v>129</v>
      </c>
      <c r="P96" s="2">
        <f t="shared" si="8"/>
        <v>53.888888888888886</v>
      </c>
      <c r="X96" s="2">
        <f t="shared" si="9"/>
        <v>327.03888888888889</v>
      </c>
    </row>
    <row r="97" spans="1:24" x14ac:dyDescent="0.35">
      <c r="A97" s="2" t="s">
        <v>154</v>
      </c>
      <c r="B97" s="2" t="s">
        <v>48</v>
      </c>
      <c r="C97" s="2">
        <f>VLOOKUP(B97,{"iPhone",1;"Motorola",2;"Nokia",3;"Samsung",4;"Sony Erickson",5;"Sprint",6},2,0)</f>
        <v>3</v>
      </c>
      <c r="H97" s="2" t="s">
        <v>154</v>
      </c>
      <c r="I97" s="2" t="s">
        <v>41</v>
      </c>
      <c r="J97" s="2">
        <f>VLOOKUP(I97,{"Excellent",4;"Poor",1;"Good",3;"OK",2},2,0)</f>
        <v>3</v>
      </c>
      <c r="O97" s="2">
        <v>128</v>
      </c>
      <c r="P97" s="2">
        <f t="shared" si="8"/>
        <v>53.333333333333329</v>
      </c>
      <c r="X97" s="2">
        <f t="shared" si="9"/>
        <v>326.48333333333329</v>
      </c>
    </row>
    <row r="98" spans="1:24" x14ac:dyDescent="0.35">
      <c r="A98" s="2" t="s">
        <v>155</v>
      </c>
      <c r="B98" s="2" t="s">
        <v>79</v>
      </c>
      <c r="C98" s="2">
        <f>VLOOKUP(B98,{"iPhone",1;"Motorola",2;"Nokia",3;"Samsung",4;"Sony Erickson",5;"Sprint",6},2,0)</f>
        <v>5</v>
      </c>
      <c r="H98" s="2" t="s">
        <v>155</v>
      </c>
      <c r="I98" s="2" t="s">
        <v>40</v>
      </c>
      <c r="J98" s="2">
        <f>VLOOKUP(I98,{"Excellent",4;"Poor",1;"Good",3;"OK",2},2,0)</f>
        <v>1</v>
      </c>
      <c r="O98" s="2">
        <v>127</v>
      </c>
      <c r="P98" s="2">
        <f t="shared" si="8"/>
        <v>52.777777777777779</v>
      </c>
      <c r="X98" s="2">
        <f t="shared" si="9"/>
        <v>325.92777777777775</v>
      </c>
    </row>
    <row r="99" spans="1:24" x14ac:dyDescent="0.35">
      <c r="A99" s="2" t="s">
        <v>156</v>
      </c>
      <c r="B99" s="2" t="s">
        <v>61</v>
      </c>
      <c r="C99" s="2">
        <f>VLOOKUP(B99,{"iPhone",1;"Motorola",2;"Nokia",3;"Samsung",4;"Sony Erickson",5;"Sprint",6},2,0)</f>
        <v>1</v>
      </c>
      <c r="H99" s="2" t="s">
        <v>156</v>
      </c>
      <c r="I99" s="2" t="s">
        <v>37</v>
      </c>
      <c r="J99" s="2">
        <f>VLOOKUP(I99,{"Excellent",4;"Poor",1;"Good",3;"OK",2},2,0)</f>
        <v>2</v>
      </c>
      <c r="O99" s="2">
        <v>126</v>
      </c>
      <c r="P99" s="2">
        <f t="shared" si="8"/>
        <v>52.222222222222221</v>
      </c>
      <c r="X99" s="2">
        <f t="shared" si="9"/>
        <v>325.37222222222221</v>
      </c>
    </row>
    <row r="100" spans="1:24" x14ac:dyDescent="0.35">
      <c r="A100" s="2" t="s">
        <v>157</v>
      </c>
      <c r="B100" s="2" t="s">
        <v>48</v>
      </c>
      <c r="C100" s="2">
        <f>VLOOKUP(B100,{"iPhone",1;"Motorola",2;"Nokia",3;"Samsung",4;"Sony Erickson",5;"Sprint",6},2,0)</f>
        <v>3</v>
      </c>
      <c r="H100" s="2" t="s">
        <v>157</v>
      </c>
      <c r="I100" s="2" t="s">
        <v>40</v>
      </c>
      <c r="J100" s="2">
        <f>VLOOKUP(I100,{"Excellent",4;"Poor",1;"Good",3;"OK",2},2,0)</f>
        <v>1</v>
      </c>
      <c r="O100" s="2">
        <v>125</v>
      </c>
      <c r="P100" s="2">
        <f t="shared" si="8"/>
        <v>51.666666666666664</v>
      </c>
      <c r="X100" s="2">
        <f t="shared" si="9"/>
        <v>324.81666666666666</v>
      </c>
    </row>
    <row r="101" spans="1:24" x14ac:dyDescent="0.35">
      <c r="A101" s="2" t="s">
        <v>158</v>
      </c>
      <c r="B101" s="2" t="s">
        <v>61</v>
      </c>
      <c r="C101" s="2">
        <f>VLOOKUP(B101,{"iPhone",1;"Motorola",2;"Nokia",3;"Samsung",4;"Sony Erickson",5;"Sprint",6},2,0)</f>
        <v>1</v>
      </c>
      <c r="H101" s="2" t="s">
        <v>158</v>
      </c>
      <c r="I101" s="2" t="s">
        <v>40</v>
      </c>
      <c r="J101" s="2">
        <f>VLOOKUP(I101,{"Excellent",4;"Poor",1;"Good",3;"OK",2},2,0)</f>
        <v>1</v>
      </c>
      <c r="O101" s="2">
        <v>124</v>
      </c>
      <c r="P101" s="2">
        <f t="shared" si="8"/>
        <v>51.111111111111107</v>
      </c>
      <c r="X101" s="2">
        <f t="shared" si="9"/>
        <v>324.26111111111106</v>
      </c>
    </row>
    <row r="102" spans="1:24" x14ac:dyDescent="0.35">
      <c r="A102" s="2" t="s">
        <v>159</v>
      </c>
      <c r="B102" s="2" t="s">
        <v>48</v>
      </c>
      <c r="C102" s="2">
        <f>VLOOKUP(B102,{"iPhone",1;"Motorola",2;"Nokia",3;"Samsung",4;"Sony Erickson",5;"Sprint",6},2,0)</f>
        <v>3</v>
      </c>
      <c r="H102" s="2" t="s">
        <v>159</v>
      </c>
      <c r="I102" s="2" t="s">
        <v>40</v>
      </c>
      <c r="J102" s="2">
        <f>VLOOKUP(I102,{"Excellent",4;"Poor",1;"Good",3;"OK",2},2,0)</f>
        <v>1</v>
      </c>
      <c r="O102" s="2">
        <v>123</v>
      </c>
      <c r="P102" s="2">
        <f t="shared" si="8"/>
        <v>50.555555555555557</v>
      </c>
      <c r="X102" s="2">
        <f t="shared" si="9"/>
        <v>323.70555555555552</v>
      </c>
    </row>
    <row r="103" spans="1:24" x14ac:dyDescent="0.35">
      <c r="A103" s="2" t="s">
        <v>160</v>
      </c>
      <c r="B103" s="2" t="s">
        <v>79</v>
      </c>
      <c r="C103" s="2">
        <f>VLOOKUP(B103,{"iPhone",1;"Motorola",2;"Nokia",3;"Samsung",4;"Sony Erickson",5;"Sprint",6},2,0)</f>
        <v>5</v>
      </c>
      <c r="H103" s="2" t="s">
        <v>160</v>
      </c>
      <c r="I103" s="2" t="s">
        <v>40</v>
      </c>
      <c r="J103" s="2">
        <f>VLOOKUP(I103,{"Excellent",4;"Poor",1;"Good",3;"OK",2},2,0)</f>
        <v>1</v>
      </c>
      <c r="O103" s="2">
        <v>122</v>
      </c>
      <c r="P103" s="2">
        <f t="shared" si="8"/>
        <v>50</v>
      </c>
      <c r="X103" s="2">
        <f t="shared" si="9"/>
        <v>323.14999999999998</v>
      </c>
    </row>
    <row r="104" spans="1:24" x14ac:dyDescent="0.35">
      <c r="A104" s="2" t="s">
        <v>161</v>
      </c>
      <c r="B104" s="2" t="s">
        <v>57</v>
      </c>
      <c r="C104" s="2">
        <f>VLOOKUP(B104,{"iPhone",1;"Motorola",2;"Nokia",3;"Samsung",4;"Sony Erickson",5;"Sprint",6},2,0)</f>
        <v>6</v>
      </c>
      <c r="H104" s="2" t="s">
        <v>161</v>
      </c>
      <c r="I104" s="2" t="s">
        <v>40</v>
      </c>
      <c r="J104" s="2">
        <f>VLOOKUP(I104,{"Excellent",4;"Poor",1;"Good",3;"OK",2},2,0)</f>
        <v>1</v>
      </c>
      <c r="O104" s="2">
        <v>121</v>
      </c>
      <c r="P104" s="2">
        <f t="shared" si="8"/>
        <v>49.444444444444443</v>
      </c>
      <c r="X104" s="2">
        <f t="shared" si="9"/>
        <v>322.59444444444443</v>
      </c>
    </row>
    <row r="105" spans="1:24" x14ac:dyDescent="0.35">
      <c r="A105" s="2" t="s">
        <v>162</v>
      </c>
      <c r="B105" s="2" t="s">
        <v>48</v>
      </c>
      <c r="C105" s="2">
        <f>VLOOKUP(B105,{"iPhone",1;"Motorola",2;"Nokia",3;"Samsung",4;"Sony Erickson",5;"Sprint",6},2,0)</f>
        <v>3</v>
      </c>
      <c r="H105" s="2" t="s">
        <v>162</v>
      </c>
      <c r="I105" s="2" t="s">
        <v>40</v>
      </c>
      <c r="J105" s="2">
        <f>VLOOKUP(I105,{"Excellent",4;"Poor",1;"Good",3;"OK",2},2,0)</f>
        <v>1</v>
      </c>
      <c r="O105" s="2">
        <v>120</v>
      </c>
      <c r="P105" s="2">
        <f t="shared" si="8"/>
        <v>48.888888888888886</v>
      </c>
      <c r="X105" s="2">
        <f t="shared" si="9"/>
        <v>322.03888888888889</v>
      </c>
    </row>
    <row r="106" spans="1:24" x14ac:dyDescent="0.35">
      <c r="A106" s="2" t="s">
        <v>163</v>
      </c>
      <c r="B106" s="2" t="s">
        <v>61</v>
      </c>
      <c r="C106" s="2">
        <f>VLOOKUP(B106,{"iPhone",1;"Motorola",2;"Nokia",3;"Samsung",4;"Sony Erickson",5;"Sprint",6},2,0)</f>
        <v>1</v>
      </c>
      <c r="H106" s="2" t="s">
        <v>163</v>
      </c>
      <c r="I106" s="2" t="s">
        <v>40</v>
      </c>
      <c r="J106" s="2">
        <f>VLOOKUP(I106,{"Excellent",4;"Poor",1;"Good",3;"OK",2},2,0)</f>
        <v>1</v>
      </c>
      <c r="O106" s="2">
        <v>119</v>
      </c>
      <c r="P106" s="2">
        <f t="shared" si="8"/>
        <v>48.333333333333329</v>
      </c>
      <c r="X106" s="2">
        <f t="shared" si="9"/>
        <v>321.48333333333329</v>
      </c>
    </row>
    <row r="107" spans="1:24" x14ac:dyDescent="0.35">
      <c r="A107" s="2" t="s">
        <v>164</v>
      </c>
      <c r="B107" s="2" t="s">
        <v>57</v>
      </c>
      <c r="C107" s="2">
        <f>VLOOKUP(B107,{"iPhone",1;"Motorola",2;"Nokia",3;"Samsung",4;"Sony Erickson",5;"Sprint",6},2,0)</f>
        <v>6</v>
      </c>
      <c r="H107" s="2" t="s">
        <v>164</v>
      </c>
      <c r="I107" s="2" t="s">
        <v>40</v>
      </c>
      <c r="J107" s="2">
        <f>VLOOKUP(I107,{"Excellent",4;"Poor",1;"Good",3;"OK",2},2,0)</f>
        <v>1</v>
      </c>
      <c r="O107" s="2">
        <v>118</v>
      </c>
      <c r="P107" s="2">
        <f t="shared" si="8"/>
        <v>47.777777777777779</v>
      </c>
      <c r="X107" s="2">
        <f t="shared" si="9"/>
        <v>320.92777777777775</v>
      </c>
    </row>
    <row r="108" spans="1:24" x14ac:dyDescent="0.35">
      <c r="A108" s="2" t="s">
        <v>165</v>
      </c>
      <c r="B108" s="2" t="s">
        <v>79</v>
      </c>
      <c r="C108" s="2">
        <f>VLOOKUP(B108,{"iPhone",1;"Motorola",2;"Nokia",3;"Samsung",4;"Sony Erickson",5;"Sprint",6},2,0)</f>
        <v>5</v>
      </c>
      <c r="H108" s="2" t="s">
        <v>165</v>
      </c>
      <c r="I108" s="2" t="s">
        <v>40</v>
      </c>
      <c r="J108" s="2">
        <f>VLOOKUP(I108,{"Excellent",4;"Poor",1;"Good",3;"OK",2},2,0)</f>
        <v>1</v>
      </c>
      <c r="O108" s="2">
        <v>117</v>
      </c>
      <c r="P108" s="2">
        <f t="shared" si="8"/>
        <v>47.222222222222221</v>
      </c>
      <c r="X108" s="2">
        <f t="shared" si="9"/>
        <v>320.37222222222221</v>
      </c>
    </row>
    <row r="109" spans="1:24" x14ac:dyDescent="0.35">
      <c r="A109" s="2" t="s">
        <v>166</v>
      </c>
      <c r="B109" s="2" t="s">
        <v>36</v>
      </c>
      <c r="C109" s="2">
        <f>VLOOKUP(B109,{"iPhone",1;"Motorola",2;"Nokia",3;"Samsung",4;"Sony Erickson",5;"Sprint",6},2,0)</f>
        <v>2</v>
      </c>
      <c r="H109" s="2" t="s">
        <v>166</v>
      </c>
      <c r="I109" s="2" t="s">
        <v>40</v>
      </c>
      <c r="J109" s="2">
        <f>VLOOKUP(I109,{"Excellent",4;"Poor",1;"Good",3;"OK",2},2,0)</f>
        <v>1</v>
      </c>
      <c r="O109" s="2">
        <v>116</v>
      </c>
      <c r="P109" s="2">
        <f t="shared" si="8"/>
        <v>46.666666666666664</v>
      </c>
      <c r="X109" s="2">
        <f t="shared" si="9"/>
        <v>319.81666666666666</v>
      </c>
    </row>
    <row r="110" spans="1:24" x14ac:dyDescent="0.35">
      <c r="A110" s="2" t="s">
        <v>167</v>
      </c>
      <c r="B110" s="2" t="s">
        <v>48</v>
      </c>
      <c r="C110" s="2">
        <f>VLOOKUP(B110,{"iPhone",1;"Motorola",2;"Nokia",3;"Samsung",4;"Sony Erickson",5;"Sprint",6},2,0)</f>
        <v>3</v>
      </c>
      <c r="H110" s="2" t="s">
        <v>167</v>
      </c>
      <c r="I110" s="2" t="s">
        <v>40</v>
      </c>
      <c r="J110" s="2">
        <f>VLOOKUP(I110,{"Excellent",4;"Poor",1;"Good",3;"OK",2},2,0)</f>
        <v>1</v>
      </c>
      <c r="O110" s="2">
        <v>115</v>
      </c>
      <c r="P110" s="2">
        <f t="shared" si="8"/>
        <v>46.111111111111107</v>
      </c>
      <c r="X110" s="2">
        <f t="shared" si="9"/>
        <v>319.26111111111106</v>
      </c>
    </row>
    <row r="111" spans="1:24" x14ac:dyDescent="0.35">
      <c r="A111" s="2" t="s">
        <v>168</v>
      </c>
      <c r="B111" s="2" t="s">
        <v>61</v>
      </c>
      <c r="C111" s="2">
        <f>VLOOKUP(B111,{"iPhone",1;"Motorola",2;"Nokia",3;"Samsung",4;"Sony Erickson",5;"Sprint",6},2,0)</f>
        <v>1</v>
      </c>
      <c r="H111" s="2" t="s">
        <v>168</v>
      </c>
      <c r="I111" s="2" t="s">
        <v>37</v>
      </c>
      <c r="J111" s="2">
        <f>VLOOKUP(I111,{"Excellent",4;"Poor",1;"Good",3;"OK",2},2,0)</f>
        <v>2</v>
      </c>
      <c r="O111" s="2">
        <v>114</v>
      </c>
      <c r="P111" s="2">
        <f t="shared" si="8"/>
        <v>45.555555555555557</v>
      </c>
      <c r="X111" s="2">
        <f t="shared" si="9"/>
        <v>318.70555555555552</v>
      </c>
    </row>
    <row r="112" spans="1:24" x14ac:dyDescent="0.35">
      <c r="A112" s="2" t="s">
        <v>169</v>
      </c>
      <c r="B112" s="2" t="s">
        <v>48</v>
      </c>
      <c r="C112" s="2">
        <f>VLOOKUP(B112,{"iPhone",1;"Motorola",2;"Nokia",3;"Samsung",4;"Sony Erickson",5;"Sprint",6},2,0)</f>
        <v>3</v>
      </c>
      <c r="H112" s="2" t="s">
        <v>169</v>
      </c>
      <c r="I112" s="2" t="s">
        <v>6</v>
      </c>
      <c r="J112" s="2">
        <f>VLOOKUP(I112,{"Excellent",4;"Poor",1;"Good",3;"OK",2},2,0)</f>
        <v>4</v>
      </c>
      <c r="O112" s="2">
        <v>113</v>
      </c>
      <c r="P112" s="2">
        <f t="shared" si="8"/>
        <v>45</v>
      </c>
      <c r="X112" s="2">
        <f t="shared" si="9"/>
        <v>318.14999999999998</v>
      </c>
    </row>
    <row r="113" spans="1:24" x14ac:dyDescent="0.35">
      <c r="A113" s="2" t="s">
        <v>170</v>
      </c>
      <c r="B113" s="2" t="s">
        <v>48</v>
      </c>
      <c r="C113" s="2">
        <f>VLOOKUP(B113,{"iPhone",1;"Motorola",2;"Nokia",3;"Samsung",4;"Sony Erickson",5;"Sprint",6},2,0)</f>
        <v>3</v>
      </c>
      <c r="H113" s="2" t="s">
        <v>170</v>
      </c>
      <c r="I113" s="2" t="s">
        <v>40</v>
      </c>
      <c r="J113" s="2">
        <f>VLOOKUP(I113,{"Excellent",4;"Poor",1;"Good",3;"OK",2},2,0)</f>
        <v>1</v>
      </c>
      <c r="O113" s="2">
        <v>112</v>
      </c>
      <c r="P113" s="2">
        <f t="shared" si="8"/>
        <v>44.444444444444443</v>
      </c>
      <c r="X113" s="2">
        <f t="shared" si="9"/>
        <v>317.59444444444443</v>
      </c>
    </row>
    <row r="114" spans="1:24" x14ac:dyDescent="0.35">
      <c r="A114" s="2" t="s">
        <v>171</v>
      </c>
      <c r="B114" s="2" t="s">
        <v>36</v>
      </c>
      <c r="C114" s="2">
        <f>VLOOKUP(B114,{"iPhone",1;"Motorola",2;"Nokia",3;"Samsung",4;"Sony Erickson",5;"Sprint",6},2,0)</f>
        <v>2</v>
      </c>
      <c r="H114" s="2" t="s">
        <v>171</v>
      </c>
      <c r="I114" s="2" t="s">
        <v>6</v>
      </c>
      <c r="J114" s="2">
        <f>VLOOKUP(I114,{"Excellent",4;"Poor",1;"Good",3;"OK",2},2,0)</f>
        <v>4</v>
      </c>
      <c r="O114" s="2">
        <v>111</v>
      </c>
      <c r="P114" s="2">
        <f t="shared" si="8"/>
        <v>43.888888888888886</v>
      </c>
      <c r="X114" s="2">
        <f t="shared" si="9"/>
        <v>317.03888888888889</v>
      </c>
    </row>
    <row r="115" spans="1:24" x14ac:dyDescent="0.35">
      <c r="A115" s="2" t="s">
        <v>172</v>
      </c>
      <c r="B115" s="2" t="s">
        <v>61</v>
      </c>
      <c r="C115" s="2">
        <f>VLOOKUP(B115,{"iPhone",1;"Motorola",2;"Nokia",3;"Samsung",4;"Sony Erickson",5;"Sprint",6},2,0)</f>
        <v>1</v>
      </c>
      <c r="H115" s="2" t="s">
        <v>172</v>
      </c>
      <c r="I115" s="2" t="s">
        <v>37</v>
      </c>
      <c r="J115" s="2">
        <f>VLOOKUP(I115,{"Excellent",4;"Poor",1;"Good",3;"OK",2},2,0)</f>
        <v>2</v>
      </c>
      <c r="O115" s="2">
        <v>110</v>
      </c>
      <c r="P115" s="2">
        <f t="shared" si="8"/>
        <v>43.333333333333336</v>
      </c>
      <c r="X115" s="2">
        <f t="shared" si="9"/>
        <v>316.48333333333329</v>
      </c>
    </row>
    <row r="116" spans="1:24" x14ac:dyDescent="0.35">
      <c r="A116" s="2" t="s">
        <v>173</v>
      </c>
      <c r="B116" s="2" t="s">
        <v>48</v>
      </c>
      <c r="C116" s="2">
        <f>VLOOKUP(B116,{"iPhone",1;"Motorola",2;"Nokia",3;"Samsung",4;"Sony Erickson",5;"Sprint",6},2,0)</f>
        <v>3</v>
      </c>
      <c r="H116" s="2" t="s">
        <v>173</v>
      </c>
      <c r="I116" s="2" t="s">
        <v>41</v>
      </c>
      <c r="J116" s="2">
        <f>VLOOKUP(I116,{"Excellent",4;"Poor",1;"Good",3;"OK",2},2,0)</f>
        <v>3</v>
      </c>
      <c r="O116" s="2">
        <v>109</v>
      </c>
      <c r="P116" s="2">
        <f t="shared" si="8"/>
        <v>42.777777777777779</v>
      </c>
      <c r="X116" s="2">
        <f t="shared" si="9"/>
        <v>315.92777777777775</v>
      </c>
    </row>
    <row r="117" spans="1:24" x14ac:dyDescent="0.35">
      <c r="A117" s="2" t="s">
        <v>174</v>
      </c>
      <c r="B117" s="2" t="s">
        <v>48</v>
      </c>
      <c r="C117" s="2">
        <f>VLOOKUP(B117,{"iPhone",1;"Motorola",2;"Nokia",3;"Samsung",4;"Sony Erickson",5;"Sprint",6},2,0)</f>
        <v>3</v>
      </c>
      <c r="H117" s="2" t="s">
        <v>174</v>
      </c>
      <c r="I117" s="2" t="s">
        <v>40</v>
      </c>
      <c r="J117" s="2">
        <f>VLOOKUP(I117,{"Excellent",4;"Poor",1;"Good",3;"OK",2},2,0)</f>
        <v>1</v>
      </c>
      <c r="O117" s="2">
        <v>108</v>
      </c>
      <c r="P117" s="2">
        <f t="shared" si="8"/>
        <v>42.222222222222221</v>
      </c>
      <c r="X117" s="2">
        <f t="shared" si="9"/>
        <v>315.37222222222221</v>
      </c>
    </row>
    <row r="118" spans="1:24" x14ac:dyDescent="0.35">
      <c r="A118" s="2" t="s">
        <v>175</v>
      </c>
      <c r="B118" s="2" t="s">
        <v>48</v>
      </c>
      <c r="C118" s="2">
        <f>VLOOKUP(B118,{"iPhone",1;"Motorola",2;"Nokia",3;"Samsung",4;"Sony Erickson",5;"Sprint",6},2,0)</f>
        <v>3</v>
      </c>
      <c r="H118" s="2" t="s">
        <v>175</v>
      </c>
      <c r="I118" s="2" t="s">
        <v>41</v>
      </c>
      <c r="J118" s="2">
        <f>VLOOKUP(I118,{"Excellent",4;"Poor",1;"Good",3;"OK",2},2,0)</f>
        <v>3</v>
      </c>
      <c r="O118" s="2">
        <v>107</v>
      </c>
      <c r="P118" s="2">
        <f t="shared" si="8"/>
        <v>41.666666666666664</v>
      </c>
      <c r="X118" s="2">
        <f t="shared" si="9"/>
        <v>314.81666666666666</v>
      </c>
    </row>
    <row r="119" spans="1:24" x14ac:dyDescent="0.35">
      <c r="A119" s="2" t="s">
        <v>176</v>
      </c>
      <c r="B119" s="2" t="s">
        <v>36</v>
      </c>
      <c r="C119" s="2">
        <f>VLOOKUP(B119,{"iPhone",1;"Motorola",2;"Nokia",3;"Samsung",4;"Sony Erickson",5;"Sprint",6},2,0)</f>
        <v>2</v>
      </c>
      <c r="H119" s="2" t="s">
        <v>176</v>
      </c>
      <c r="I119" s="2" t="s">
        <v>37</v>
      </c>
      <c r="J119" s="2">
        <f>VLOOKUP(I119,{"Excellent",4;"Poor",1;"Good",3;"OK",2},2,0)</f>
        <v>2</v>
      </c>
      <c r="O119" s="2">
        <v>106</v>
      </c>
      <c r="P119" s="2">
        <f t="shared" si="8"/>
        <v>41.111111111111107</v>
      </c>
      <c r="X119" s="2">
        <f t="shared" si="9"/>
        <v>314.26111111111106</v>
      </c>
    </row>
    <row r="120" spans="1:24" x14ac:dyDescent="0.35">
      <c r="A120" s="2" t="s">
        <v>177</v>
      </c>
      <c r="B120" s="2" t="s">
        <v>57</v>
      </c>
      <c r="C120" s="2">
        <f>VLOOKUP(B120,{"iPhone",1;"Motorola",2;"Nokia",3;"Samsung",4;"Sony Erickson",5;"Sprint",6},2,0)</f>
        <v>6</v>
      </c>
      <c r="H120" s="2" t="s">
        <v>177</v>
      </c>
      <c r="I120" s="2" t="s">
        <v>37</v>
      </c>
      <c r="J120" s="2">
        <f>VLOOKUP(I120,{"Excellent",4;"Poor",1;"Good",3;"OK",2},2,0)</f>
        <v>2</v>
      </c>
      <c r="O120" s="2">
        <v>105</v>
      </c>
      <c r="P120" s="2">
        <f t="shared" si="8"/>
        <v>40.555555555555557</v>
      </c>
      <c r="X120" s="2">
        <f t="shared" si="9"/>
        <v>313.70555555555552</v>
      </c>
    </row>
    <row r="121" spans="1:24" x14ac:dyDescent="0.35">
      <c r="A121" s="2" t="s">
        <v>178</v>
      </c>
      <c r="B121" s="2" t="s">
        <v>57</v>
      </c>
      <c r="C121" s="2">
        <f>VLOOKUP(B121,{"iPhone",1;"Motorola",2;"Nokia",3;"Samsung",4;"Sony Erickson",5;"Sprint",6},2,0)</f>
        <v>6</v>
      </c>
      <c r="H121" s="2" t="s">
        <v>178</v>
      </c>
      <c r="I121" s="2" t="s">
        <v>40</v>
      </c>
      <c r="J121" s="2">
        <f>VLOOKUP(I121,{"Excellent",4;"Poor",1;"Good",3;"OK",2},2,0)</f>
        <v>1</v>
      </c>
      <c r="O121" s="2">
        <v>104</v>
      </c>
      <c r="P121" s="2">
        <f t="shared" si="8"/>
        <v>40</v>
      </c>
      <c r="X121" s="2">
        <f t="shared" si="9"/>
        <v>313.14999999999998</v>
      </c>
    </row>
    <row r="122" spans="1:24" x14ac:dyDescent="0.35">
      <c r="A122" s="2" t="s">
        <v>179</v>
      </c>
      <c r="B122" s="2" t="s">
        <v>57</v>
      </c>
      <c r="C122" s="2">
        <f>VLOOKUP(B122,{"iPhone",1;"Motorola",2;"Nokia",3;"Samsung",4;"Sony Erickson",5;"Sprint",6},2,0)</f>
        <v>6</v>
      </c>
      <c r="H122" s="2" t="s">
        <v>179</v>
      </c>
      <c r="I122" s="2" t="s">
        <v>6</v>
      </c>
      <c r="J122" s="2">
        <f>VLOOKUP(I122,{"Excellent",4;"Poor",1;"Good",3;"OK",2},2,0)</f>
        <v>4</v>
      </c>
      <c r="O122" s="2">
        <v>103</v>
      </c>
      <c r="P122" s="2">
        <f t="shared" si="8"/>
        <v>39.444444444444443</v>
      </c>
      <c r="X122" s="2">
        <f t="shared" si="9"/>
        <v>312.59444444444443</v>
      </c>
    </row>
    <row r="123" spans="1:24" x14ac:dyDescent="0.35">
      <c r="A123" s="2" t="s">
        <v>180</v>
      </c>
      <c r="B123" s="2" t="s">
        <v>48</v>
      </c>
      <c r="C123" s="2">
        <f>VLOOKUP(B123,{"iPhone",1;"Motorola",2;"Nokia",3;"Samsung",4;"Sony Erickson",5;"Sprint",6},2,0)</f>
        <v>3</v>
      </c>
      <c r="H123" s="2" t="s">
        <v>180</v>
      </c>
      <c r="I123" s="2" t="s">
        <v>6</v>
      </c>
      <c r="J123" s="2">
        <f>VLOOKUP(I123,{"Excellent",4;"Poor",1;"Good",3;"OK",2},2,0)</f>
        <v>4</v>
      </c>
      <c r="O123" s="2">
        <v>102</v>
      </c>
      <c r="P123" s="2">
        <f t="shared" si="8"/>
        <v>38.888888888888886</v>
      </c>
      <c r="X123" s="2">
        <f t="shared" si="9"/>
        <v>312.03888888888889</v>
      </c>
    </row>
    <row r="124" spans="1:24" x14ac:dyDescent="0.35">
      <c r="A124" s="2" t="s">
        <v>181</v>
      </c>
      <c r="B124" s="2" t="s">
        <v>48</v>
      </c>
      <c r="C124" s="2">
        <f>VLOOKUP(B124,{"iPhone",1;"Motorola",2;"Nokia",3;"Samsung",4;"Sony Erickson",5;"Sprint",6},2,0)</f>
        <v>3</v>
      </c>
      <c r="H124" s="2" t="s">
        <v>181</v>
      </c>
      <c r="I124" s="2" t="s">
        <v>6</v>
      </c>
      <c r="J124" s="2">
        <f>VLOOKUP(I124,{"Excellent",4;"Poor",1;"Good",3;"OK",2},2,0)</f>
        <v>4</v>
      </c>
      <c r="O124" s="2">
        <v>101</v>
      </c>
      <c r="P124" s="2">
        <f t="shared" si="8"/>
        <v>38.333333333333336</v>
      </c>
      <c r="X124" s="2">
        <f t="shared" si="9"/>
        <v>311.48333333333329</v>
      </c>
    </row>
    <row r="125" spans="1:24" x14ac:dyDescent="0.35">
      <c r="A125" s="2" t="s">
        <v>182</v>
      </c>
      <c r="B125" s="2" t="s">
        <v>57</v>
      </c>
      <c r="C125" s="2">
        <f>VLOOKUP(B125,{"iPhone",1;"Motorola",2;"Nokia",3;"Samsung",4;"Sony Erickson",5;"Sprint",6},2,0)</f>
        <v>6</v>
      </c>
      <c r="H125" s="2" t="s">
        <v>182</v>
      </c>
      <c r="I125" s="2" t="s">
        <v>6</v>
      </c>
      <c r="J125" s="2">
        <f>VLOOKUP(I125,{"Excellent",4;"Poor",1;"Good",3;"OK",2},2,0)</f>
        <v>4</v>
      </c>
      <c r="O125" s="2">
        <v>100</v>
      </c>
      <c r="P125" s="2">
        <f t="shared" si="8"/>
        <v>37.777777777777779</v>
      </c>
      <c r="X125" s="2">
        <f t="shared" si="9"/>
        <v>310.92777777777775</v>
      </c>
    </row>
    <row r="126" spans="1:24" x14ac:dyDescent="0.35">
      <c r="A126" s="2" t="s">
        <v>183</v>
      </c>
      <c r="B126" s="2" t="s">
        <v>48</v>
      </c>
      <c r="C126" s="2">
        <f>VLOOKUP(B126,{"iPhone",1;"Motorola",2;"Nokia",3;"Samsung",4;"Sony Erickson",5;"Sprint",6},2,0)</f>
        <v>3</v>
      </c>
      <c r="H126" s="2" t="s">
        <v>183</v>
      </c>
      <c r="I126" s="2" t="s">
        <v>37</v>
      </c>
      <c r="J126" s="2">
        <f>VLOOKUP(I126,{"Excellent",4;"Poor",1;"Good",3;"OK",2},2,0)</f>
        <v>2</v>
      </c>
      <c r="O126" s="2">
        <v>99</v>
      </c>
      <c r="P126" s="2">
        <f t="shared" si="8"/>
        <v>37.222222222222221</v>
      </c>
      <c r="X126" s="2">
        <f t="shared" si="9"/>
        <v>310.37222222222221</v>
      </c>
    </row>
    <row r="127" spans="1:24" x14ac:dyDescent="0.35">
      <c r="A127" s="2" t="s">
        <v>184</v>
      </c>
      <c r="B127" s="2" t="s">
        <v>44</v>
      </c>
      <c r="C127" s="2">
        <f>VLOOKUP(B127,{"iPhone",1;"Motorola",2;"Nokia",3;"Samsung",4;"Sony Erickson",5;"Sprint",6},2,0)</f>
        <v>4</v>
      </c>
      <c r="H127" s="2" t="s">
        <v>184</v>
      </c>
      <c r="I127" s="2" t="s">
        <v>41</v>
      </c>
      <c r="J127" s="2">
        <f>VLOOKUP(I127,{"Excellent",4;"Poor",1;"Good",3;"OK",2},2,0)</f>
        <v>3</v>
      </c>
      <c r="O127" s="2">
        <v>98</v>
      </c>
      <c r="P127" s="2">
        <f t="shared" si="8"/>
        <v>36.666666666666664</v>
      </c>
      <c r="X127" s="2">
        <f t="shared" si="9"/>
        <v>309.81666666666666</v>
      </c>
    </row>
    <row r="128" spans="1:24" x14ac:dyDescent="0.35">
      <c r="A128" s="2" t="s">
        <v>185</v>
      </c>
      <c r="B128" s="2" t="s">
        <v>44</v>
      </c>
      <c r="C128" s="2">
        <f>VLOOKUP(B128,{"iPhone",1;"Motorola",2;"Nokia",3;"Samsung",4;"Sony Erickson",5;"Sprint",6},2,0)</f>
        <v>4</v>
      </c>
      <c r="H128" s="2" t="s">
        <v>185</v>
      </c>
      <c r="I128" s="2" t="s">
        <v>40</v>
      </c>
      <c r="J128" s="2">
        <f>VLOOKUP(I128,{"Excellent",4;"Poor",1;"Good",3;"OK",2},2,0)</f>
        <v>1</v>
      </c>
      <c r="O128" s="2">
        <v>97</v>
      </c>
      <c r="P128" s="2">
        <f t="shared" si="8"/>
        <v>36.111111111111107</v>
      </c>
      <c r="X128" s="2">
        <f t="shared" si="9"/>
        <v>309.26111111111106</v>
      </c>
    </row>
    <row r="129" spans="1:24" x14ac:dyDescent="0.35">
      <c r="A129" s="2" t="s">
        <v>186</v>
      </c>
      <c r="B129" s="2" t="s">
        <v>44</v>
      </c>
      <c r="C129" s="2">
        <f>VLOOKUP(B129,{"iPhone",1;"Motorola",2;"Nokia",3;"Samsung",4;"Sony Erickson",5;"Sprint",6},2,0)</f>
        <v>4</v>
      </c>
      <c r="H129" s="2" t="s">
        <v>186</v>
      </c>
      <c r="I129" s="2" t="s">
        <v>40</v>
      </c>
      <c r="J129" s="2">
        <f>VLOOKUP(I129,{"Excellent",4;"Poor",1;"Good",3;"OK",2},2,0)</f>
        <v>1</v>
      </c>
      <c r="O129" s="2">
        <v>96</v>
      </c>
      <c r="P129" s="2">
        <f t="shared" si="8"/>
        <v>35.555555555555557</v>
      </c>
      <c r="X129" s="2">
        <f t="shared" si="9"/>
        <v>308.70555555555552</v>
      </c>
    </row>
    <row r="130" spans="1:24" x14ac:dyDescent="0.35">
      <c r="A130" s="2" t="s">
        <v>187</v>
      </c>
      <c r="B130" s="2" t="s">
        <v>44</v>
      </c>
      <c r="C130" s="2">
        <f>VLOOKUP(B130,{"iPhone",1;"Motorola",2;"Nokia",3;"Samsung",4;"Sony Erickson",5;"Sprint",6},2,0)</f>
        <v>4</v>
      </c>
      <c r="H130" s="2" t="s">
        <v>187</v>
      </c>
      <c r="I130" s="2" t="s">
        <v>6</v>
      </c>
      <c r="J130" s="2">
        <f>VLOOKUP(I130,{"Excellent",4;"Poor",1;"Good",3;"OK",2},2,0)</f>
        <v>4</v>
      </c>
      <c r="O130" s="2">
        <v>95</v>
      </c>
      <c r="P130" s="2">
        <f t="shared" si="8"/>
        <v>35</v>
      </c>
      <c r="X130" s="2">
        <f t="shared" si="9"/>
        <v>308.14999999999998</v>
      </c>
    </row>
    <row r="131" spans="1:24" x14ac:dyDescent="0.35">
      <c r="A131" s="2" t="s">
        <v>188</v>
      </c>
      <c r="B131" s="2" t="s">
        <v>36</v>
      </c>
      <c r="C131" s="2">
        <f>VLOOKUP(B131,{"iPhone",1;"Motorola",2;"Nokia",3;"Samsung",4;"Sony Erickson",5;"Sprint",6},2,0)</f>
        <v>2</v>
      </c>
      <c r="H131" s="2" t="s">
        <v>188</v>
      </c>
      <c r="I131" s="2" t="s">
        <v>40</v>
      </c>
      <c r="J131" s="2">
        <f>VLOOKUP(I131,{"Excellent",4;"Poor",1;"Good",3;"OK",2},2,0)</f>
        <v>1</v>
      </c>
      <c r="O131" s="2">
        <v>94</v>
      </c>
      <c r="P131" s="2">
        <f t="shared" si="8"/>
        <v>34.444444444444443</v>
      </c>
      <c r="X131" s="2">
        <f t="shared" si="9"/>
        <v>307.59444444444443</v>
      </c>
    </row>
    <row r="132" spans="1:24" x14ac:dyDescent="0.35">
      <c r="A132" s="2" t="s">
        <v>189</v>
      </c>
      <c r="B132" s="2" t="s">
        <v>79</v>
      </c>
      <c r="C132" s="2">
        <f>VLOOKUP(B132,{"iPhone",1;"Motorola",2;"Nokia",3;"Samsung",4;"Sony Erickson",5;"Sprint",6},2,0)</f>
        <v>5</v>
      </c>
      <c r="H132" s="2" t="s">
        <v>189</v>
      </c>
      <c r="I132" s="2" t="s">
        <v>40</v>
      </c>
      <c r="J132" s="2">
        <f>VLOOKUP(I132,{"Excellent",4;"Poor",1;"Good",3;"OK",2},2,0)</f>
        <v>1</v>
      </c>
      <c r="O132" s="2">
        <v>93</v>
      </c>
      <c r="P132" s="2">
        <f t="shared" si="8"/>
        <v>33.888888888888886</v>
      </c>
      <c r="X132" s="2">
        <f t="shared" si="9"/>
        <v>307.03888888888889</v>
      </c>
    </row>
    <row r="133" spans="1:24" x14ac:dyDescent="0.35">
      <c r="A133" s="2" t="s">
        <v>190</v>
      </c>
      <c r="B133" s="2" t="s">
        <v>36</v>
      </c>
      <c r="C133" s="2">
        <f>VLOOKUP(B133,{"iPhone",1;"Motorola",2;"Nokia",3;"Samsung",4;"Sony Erickson",5;"Sprint",6},2,0)</f>
        <v>2</v>
      </c>
      <c r="H133" s="2" t="s">
        <v>190</v>
      </c>
      <c r="I133" s="2" t="s">
        <v>37</v>
      </c>
      <c r="J133" s="2">
        <f>VLOOKUP(I133,{"Excellent",4;"Poor",1;"Good",3;"OK",2},2,0)</f>
        <v>2</v>
      </c>
      <c r="O133" s="2">
        <v>92</v>
      </c>
      <c r="P133" s="2">
        <f t="shared" ref="P133:P196" si="10">CONVERT(O133,"F","C")</f>
        <v>33.333333333333336</v>
      </c>
      <c r="X133" s="2">
        <f t="shared" si="9"/>
        <v>306.48333333333329</v>
      </c>
    </row>
    <row r="134" spans="1:24" x14ac:dyDescent="0.35">
      <c r="A134" s="2" t="s">
        <v>191</v>
      </c>
      <c r="B134" s="2" t="s">
        <v>61</v>
      </c>
      <c r="C134" s="2">
        <f>VLOOKUP(B134,{"iPhone",1;"Motorola",2;"Nokia",3;"Samsung",4;"Sony Erickson",5;"Sprint",6},2,0)</f>
        <v>1</v>
      </c>
      <c r="H134" s="2" t="s">
        <v>191</v>
      </c>
      <c r="I134" s="2" t="s">
        <v>40</v>
      </c>
      <c r="J134" s="2">
        <f>VLOOKUP(I134,{"Excellent",4;"Poor",1;"Good",3;"OK",2},2,0)</f>
        <v>1</v>
      </c>
      <c r="O134" s="2">
        <v>91</v>
      </c>
      <c r="P134" s="2">
        <f t="shared" si="10"/>
        <v>32.777777777777779</v>
      </c>
      <c r="X134" s="2">
        <f t="shared" ref="X134:X197" si="11">CONVERT(O134,"F","K")</f>
        <v>305.92777777777775</v>
      </c>
    </row>
    <row r="135" spans="1:24" x14ac:dyDescent="0.35">
      <c r="A135" s="2" t="s">
        <v>192</v>
      </c>
      <c r="B135" s="2" t="s">
        <v>61</v>
      </c>
      <c r="C135" s="2">
        <f>VLOOKUP(B135,{"iPhone",1;"Motorola",2;"Nokia",3;"Samsung",4;"Sony Erickson",5;"Sprint",6},2,0)</f>
        <v>1</v>
      </c>
      <c r="H135" s="2" t="s">
        <v>192</v>
      </c>
      <c r="I135" s="2" t="s">
        <v>40</v>
      </c>
      <c r="J135" s="2">
        <f>VLOOKUP(I135,{"Excellent",4;"Poor",1;"Good",3;"OK",2},2,0)</f>
        <v>1</v>
      </c>
      <c r="O135" s="2">
        <v>90</v>
      </c>
      <c r="P135" s="2">
        <f t="shared" si="10"/>
        <v>32.222222222222221</v>
      </c>
      <c r="X135" s="2">
        <f t="shared" si="11"/>
        <v>305.37222222222221</v>
      </c>
    </row>
    <row r="136" spans="1:24" x14ac:dyDescent="0.35">
      <c r="A136" s="2" t="s">
        <v>193</v>
      </c>
      <c r="B136" s="2" t="s">
        <v>57</v>
      </c>
      <c r="C136" s="2">
        <f>VLOOKUP(B136,{"iPhone",1;"Motorola",2;"Nokia",3;"Samsung",4;"Sony Erickson",5;"Sprint",6},2,0)</f>
        <v>6</v>
      </c>
      <c r="H136" s="2" t="s">
        <v>193</v>
      </c>
      <c r="I136" s="2" t="s">
        <v>40</v>
      </c>
      <c r="J136" s="2">
        <f>VLOOKUP(I136,{"Excellent",4;"Poor",1;"Good",3;"OK",2},2,0)</f>
        <v>1</v>
      </c>
      <c r="O136" s="2">
        <v>89</v>
      </c>
      <c r="P136" s="2">
        <f t="shared" si="10"/>
        <v>31.666666666666664</v>
      </c>
      <c r="X136" s="2">
        <f t="shared" si="11"/>
        <v>304.81666666666666</v>
      </c>
    </row>
    <row r="137" spans="1:24" x14ac:dyDescent="0.35">
      <c r="A137" s="2" t="s">
        <v>194</v>
      </c>
      <c r="B137" s="2" t="s">
        <v>44</v>
      </c>
      <c r="C137" s="2">
        <f>VLOOKUP(B137,{"iPhone",1;"Motorola",2;"Nokia",3;"Samsung",4;"Sony Erickson",5;"Sprint",6},2,0)</f>
        <v>4</v>
      </c>
      <c r="H137" s="2" t="s">
        <v>194</v>
      </c>
      <c r="I137" s="2" t="s">
        <v>37</v>
      </c>
      <c r="J137" s="2">
        <f>VLOOKUP(I137,{"Excellent",4;"Poor",1;"Good",3;"OK",2},2,0)</f>
        <v>2</v>
      </c>
      <c r="O137" s="2">
        <v>88</v>
      </c>
      <c r="P137" s="2">
        <f t="shared" si="10"/>
        <v>31.111111111111111</v>
      </c>
      <c r="X137" s="2">
        <f t="shared" si="11"/>
        <v>304.26111111111106</v>
      </c>
    </row>
    <row r="138" spans="1:24" x14ac:dyDescent="0.35">
      <c r="A138" s="2" t="s">
        <v>195</v>
      </c>
      <c r="B138" s="2" t="s">
        <v>48</v>
      </c>
      <c r="C138" s="2">
        <f>VLOOKUP(B138,{"iPhone",1;"Motorola",2;"Nokia",3;"Samsung",4;"Sony Erickson",5;"Sprint",6},2,0)</f>
        <v>3</v>
      </c>
      <c r="H138" s="2" t="s">
        <v>195</v>
      </c>
      <c r="I138" s="2" t="s">
        <v>40</v>
      </c>
      <c r="J138" s="2">
        <f>VLOOKUP(I138,{"Excellent",4;"Poor",1;"Good",3;"OK",2},2,0)</f>
        <v>1</v>
      </c>
      <c r="O138" s="2">
        <v>87</v>
      </c>
      <c r="P138" s="2">
        <f t="shared" si="10"/>
        <v>30.555555555555554</v>
      </c>
      <c r="X138" s="2">
        <f t="shared" si="11"/>
        <v>303.70555555555552</v>
      </c>
    </row>
    <row r="139" spans="1:24" x14ac:dyDescent="0.35">
      <c r="A139" s="2" t="s">
        <v>196</v>
      </c>
      <c r="B139" s="2" t="s">
        <v>36</v>
      </c>
      <c r="C139" s="2">
        <f>VLOOKUP(B139,{"iPhone",1;"Motorola",2;"Nokia",3;"Samsung",4;"Sony Erickson",5;"Sprint",6},2,0)</f>
        <v>2</v>
      </c>
      <c r="H139" s="2" t="s">
        <v>196</v>
      </c>
      <c r="I139" s="2" t="s">
        <v>37</v>
      </c>
      <c r="J139" s="2">
        <f>VLOOKUP(I139,{"Excellent",4;"Poor",1;"Good",3;"OK",2},2,0)</f>
        <v>2</v>
      </c>
      <c r="O139" s="2">
        <v>86</v>
      </c>
      <c r="P139" s="2">
        <f t="shared" si="10"/>
        <v>30</v>
      </c>
      <c r="X139" s="2">
        <f t="shared" si="11"/>
        <v>303.14999999999998</v>
      </c>
    </row>
    <row r="140" spans="1:24" x14ac:dyDescent="0.35">
      <c r="A140" s="2" t="s">
        <v>197</v>
      </c>
      <c r="B140" s="2" t="s">
        <v>48</v>
      </c>
      <c r="C140" s="2">
        <f>VLOOKUP(B140,{"iPhone",1;"Motorola",2;"Nokia",3;"Samsung",4;"Sony Erickson",5;"Sprint",6},2,0)</f>
        <v>3</v>
      </c>
      <c r="H140" s="2" t="s">
        <v>197</v>
      </c>
      <c r="I140" s="2" t="s">
        <v>40</v>
      </c>
      <c r="J140" s="2">
        <f>VLOOKUP(I140,{"Excellent",4;"Poor",1;"Good",3;"OK",2},2,0)</f>
        <v>1</v>
      </c>
      <c r="O140" s="2">
        <v>85</v>
      </c>
      <c r="P140" s="2">
        <f t="shared" si="10"/>
        <v>29.444444444444443</v>
      </c>
      <c r="X140" s="2">
        <f t="shared" si="11"/>
        <v>302.59444444444443</v>
      </c>
    </row>
    <row r="141" spans="1:24" x14ac:dyDescent="0.35">
      <c r="A141" s="2" t="s">
        <v>198</v>
      </c>
      <c r="B141" s="2" t="s">
        <v>36</v>
      </c>
      <c r="C141" s="2">
        <f>VLOOKUP(B141,{"iPhone",1;"Motorola",2;"Nokia",3;"Samsung",4;"Sony Erickson",5;"Sprint",6},2,0)</f>
        <v>2</v>
      </c>
      <c r="H141" s="2" t="s">
        <v>198</v>
      </c>
      <c r="I141" s="2" t="s">
        <v>40</v>
      </c>
      <c r="J141" s="2">
        <f>VLOOKUP(I141,{"Excellent",4;"Poor",1;"Good",3;"OK",2},2,0)</f>
        <v>1</v>
      </c>
      <c r="O141" s="2">
        <v>84</v>
      </c>
      <c r="P141" s="2">
        <f t="shared" si="10"/>
        <v>28.888888888888889</v>
      </c>
      <c r="X141" s="2">
        <f t="shared" si="11"/>
        <v>302.03888888888889</v>
      </c>
    </row>
    <row r="142" spans="1:24" x14ac:dyDescent="0.35">
      <c r="A142" s="2" t="s">
        <v>199</v>
      </c>
      <c r="B142" s="2" t="s">
        <v>79</v>
      </c>
      <c r="C142" s="2">
        <f>VLOOKUP(B142,{"iPhone",1;"Motorola",2;"Nokia",3;"Samsung",4;"Sony Erickson",5;"Sprint",6},2,0)</f>
        <v>5</v>
      </c>
      <c r="H142" s="2" t="s">
        <v>199</v>
      </c>
      <c r="I142" s="2" t="s">
        <v>37</v>
      </c>
      <c r="J142" s="2">
        <f>VLOOKUP(I142,{"Excellent",4;"Poor",1;"Good",3;"OK",2},2,0)</f>
        <v>2</v>
      </c>
      <c r="O142" s="2">
        <v>83</v>
      </c>
      <c r="P142" s="2">
        <f t="shared" si="10"/>
        <v>28.333333333333332</v>
      </c>
      <c r="X142" s="2">
        <f t="shared" si="11"/>
        <v>301.48333333333329</v>
      </c>
    </row>
    <row r="143" spans="1:24" x14ac:dyDescent="0.35">
      <c r="A143" s="2" t="s">
        <v>200</v>
      </c>
      <c r="B143" s="2" t="s">
        <v>44</v>
      </c>
      <c r="C143" s="2">
        <f>VLOOKUP(B143,{"iPhone",1;"Motorola",2;"Nokia",3;"Samsung",4;"Sony Erickson",5;"Sprint",6},2,0)</f>
        <v>4</v>
      </c>
      <c r="H143" s="2" t="s">
        <v>200</v>
      </c>
      <c r="I143" s="2" t="s">
        <v>6</v>
      </c>
      <c r="J143" s="2">
        <f>VLOOKUP(I143,{"Excellent",4;"Poor",1;"Good",3;"OK",2},2,0)</f>
        <v>4</v>
      </c>
      <c r="O143" s="2">
        <v>82</v>
      </c>
      <c r="P143" s="2">
        <f t="shared" si="10"/>
        <v>27.777777777777779</v>
      </c>
      <c r="X143" s="2">
        <f t="shared" si="11"/>
        <v>300.92777777777775</v>
      </c>
    </row>
    <row r="144" spans="1:24" x14ac:dyDescent="0.35">
      <c r="A144" s="2" t="s">
        <v>201</v>
      </c>
      <c r="B144" s="2" t="s">
        <v>48</v>
      </c>
      <c r="C144" s="2">
        <f>VLOOKUP(B144,{"iPhone",1;"Motorola",2;"Nokia",3;"Samsung",4;"Sony Erickson",5;"Sprint",6},2,0)</f>
        <v>3</v>
      </c>
      <c r="H144" s="2" t="s">
        <v>201</v>
      </c>
      <c r="I144" s="2" t="s">
        <v>37</v>
      </c>
      <c r="J144" s="2">
        <f>VLOOKUP(I144,{"Excellent",4;"Poor",1;"Good",3;"OK",2},2,0)</f>
        <v>2</v>
      </c>
      <c r="O144" s="2">
        <v>81</v>
      </c>
      <c r="P144" s="2">
        <f t="shared" si="10"/>
        <v>27.222222222222221</v>
      </c>
      <c r="X144" s="2">
        <f t="shared" si="11"/>
        <v>300.37222222222221</v>
      </c>
    </row>
    <row r="145" spans="1:24" x14ac:dyDescent="0.35">
      <c r="A145" s="2" t="s">
        <v>202</v>
      </c>
      <c r="B145" s="2" t="s">
        <v>61</v>
      </c>
      <c r="C145" s="2">
        <f>VLOOKUP(B145,{"iPhone",1;"Motorola",2;"Nokia",3;"Samsung",4;"Sony Erickson",5;"Sprint",6},2,0)</f>
        <v>1</v>
      </c>
      <c r="H145" s="2" t="s">
        <v>202</v>
      </c>
      <c r="I145" s="2" t="s">
        <v>40</v>
      </c>
      <c r="J145" s="2">
        <f>VLOOKUP(I145,{"Excellent",4;"Poor",1;"Good",3;"OK",2},2,0)</f>
        <v>1</v>
      </c>
      <c r="O145" s="2">
        <v>80</v>
      </c>
      <c r="P145" s="2">
        <f t="shared" si="10"/>
        <v>26.666666666666664</v>
      </c>
      <c r="X145" s="2">
        <f t="shared" si="11"/>
        <v>299.81666666666666</v>
      </c>
    </row>
    <row r="146" spans="1:24" x14ac:dyDescent="0.35">
      <c r="A146" s="2" t="s">
        <v>203</v>
      </c>
      <c r="B146" s="2" t="s">
        <v>36</v>
      </c>
      <c r="C146" s="2">
        <f>VLOOKUP(B146,{"iPhone",1;"Motorola",2;"Nokia",3;"Samsung",4;"Sony Erickson",5;"Sprint",6},2,0)</f>
        <v>2</v>
      </c>
      <c r="H146" s="2" t="s">
        <v>203</v>
      </c>
      <c r="I146" s="2" t="s">
        <v>40</v>
      </c>
      <c r="J146" s="2">
        <f>VLOOKUP(I146,{"Excellent",4;"Poor",1;"Good",3;"OK",2},2,0)</f>
        <v>1</v>
      </c>
      <c r="O146" s="2">
        <v>79</v>
      </c>
      <c r="P146" s="2">
        <f t="shared" si="10"/>
        <v>26.111111111111111</v>
      </c>
      <c r="X146" s="2">
        <f t="shared" si="11"/>
        <v>299.26111111111106</v>
      </c>
    </row>
    <row r="147" spans="1:24" x14ac:dyDescent="0.35">
      <c r="A147" s="2" t="s">
        <v>204</v>
      </c>
      <c r="B147" s="2" t="s">
        <v>61</v>
      </c>
      <c r="C147" s="2">
        <f>VLOOKUP(B147,{"iPhone",1;"Motorola",2;"Nokia",3;"Samsung",4;"Sony Erickson",5;"Sprint",6},2,0)</f>
        <v>1</v>
      </c>
      <c r="H147" s="2" t="s">
        <v>204</v>
      </c>
      <c r="I147" s="2" t="s">
        <v>40</v>
      </c>
      <c r="J147" s="2">
        <f>VLOOKUP(I147,{"Excellent",4;"Poor",1;"Good",3;"OK",2},2,0)</f>
        <v>1</v>
      </c>
      <c r="O147" s="2">
        <v>78</v>
      </c>
      <c r="P147" s="2">
        <f t="shared" si="10"/>
        <v>25.555555555555554</v>
      </c>
      <c r="X147" s="2">
        <f t="shared" si="11"/>
        <v>298.70555555555552</v>
      </c>
    </row>
    <row r="148" spans="1:24" x14ac:dyDescent="0.35">
      <c r="A148" s="2" t="s">
        <v>205</v>
      </c>
      <c r="B148" s="2" t="s">
        <v>44</v>
      </c>
      <c r="C148" s="2">
        <f>VLOOKUP(B148,{"iPhone",1;"Motorola",2;"Nokia",3;"Samsung",4;"Sony Erickson",5;"Sprint",6},2,0)</f>
        <v>4</v>
      </c>
      <c r="H148" s="2" t="s">
        <v>205</v>
      </c>
      <c r="I148" s="2" t="s">
        <v>40</v>
      </c>
      <c r="J148" s="2">
        <f>VLOOKUP(I148,{"Excellent",4;"Poor",1;"Good",3;"OK",2},2,0)</f>
        <v>1</v>
      </c>
      <c r="O148" s="2">
        <v>77</v>
      </c>
      <c r="P148" s="2">
        <f t="shared" si="10"/>
        <v>25</v>
      </c>
      <c r="X148" s="2">
        <f t="shared" si="11"/>
        <v>298.14999999999998</v>
      </c>
    </row>
    <row r="149" spans="1:24" x14ac:dyDescent="0.35">
      <c r="A149" s="2" t="s">
        <v>206</v>
      </c>
      <c r="B149" s="2" t="s">
        <v>36</v>
      </c>
      <c r="C149" s="2">
        <f>VLOOKUP(B149,{"iPhone",1;"Motorola",2;"Nokia",3;"Samsung",4;"Sony Erickson",5;"Sprint",6},2,0)</f>
        <v>2</v>
      </c>
      <c r="H149" s="2" t="s">
        <v>206</v>
      </c>
      <c r="I149" s="2" t="s">
        <v>37</v>
      </c>
      <c r="J149" s="2">
        <f>VLOOKUP(I149,{"Excellent",4;"Poor",1;"Good",3;"OK",2},2,0)</f>
        <v>2</v>
      </c>
      <c r="O149" s="2">
        <v>76</v>
      </c>
      <c r="P149" s="2">
        <f t="shared" si="10"/>
        <v>24.444444444444443</v>
      </c>
      <c r="X149" s="2">
        <f t="shared" si="11"/>
        <v>297.59444444444443</v>
      </c>
    </row>
    <row r="150" spans="1:24" x14ac:dyDescent="0.35">
      <c r="A150" s="2" t="s">
        <v>207</v>
      </c>
      <c r="B150" s="2" t="s">
        <v>48</v>
      </c>
      <c r="C150" s="2">
        <f>VLOOKUP(B150,{"iPhone",1;"Motorola",2;"Nokia",3;"Samsung",4;"Sony Erickson",5;"Sprint",6},2,0)</f>
        <v>3</v>
      </c>
      <c r="H150" s="2" t="s">
        <v>207</v>
      </c>
      <c r="I150" s="2" t="s">
        <v>40</v>
      </c>
      <c r="J150" s="2">
        <f>VLOOKUP(I150,{"Excellent",4;"Poor",1;"Good",3;"OK",2},2,0)</f>
        <v>1</v>
      </c>
      <c r="O150" s="2">
        <v>75</v>
      </c>
      <c r="P150" s="2">
        <f t="shared" si="10"/>
        <v>23.888888888888889</v>
      </c>
      <c r="X150" s="2">
        <f t="shared" si="11"/>
        <v>297.03888888888889</v>
      </c>
    </row>
    <row r="151" spans="1:24" x14ac:dyDescent="0.35">
      <c r="A151" s="2" t="s">
        <v>208</v>
      </c>
      <c r="B151" s="2" t="s">
        <v>36</v>
      </c>
      <c r="C151" s="2">
        <f>VLOOKUP(B151,{"iPhone",1;"Motorola",2;"Nokia",3;"Samsung",4;"Sony Erickson",5;"Sprint",6},2,0)</f>
        <v>2</v>
      </c>
      <c r="H151" s="2" t="s">
        <v>208</v>
      </c>
      <c r="I151" s="2" t="s">
        <v>40</v>
      </c>
      <c r="J151" s="2">
        <f>VLOOKUP(I151,{"Excellent",4;"Poor",1;"Good",3;"OK",2},2,0)</f>
        <v>1</v>
      </c>
      <c r="O151" s="2">
        <v>74</v>
      </c>
      <c r="P151" s="2">
        <f t="shared" si="10"/>
        <v>23.333333333333332</v>
      </c>
      <c r="X151" s="2">
        <f t="shared" si="11"/>
        <v>296.48333333333329</v>
      </c>
    </row>
    <row r="152" spans="1:24" x14ac:dyDescent="0.35">
      <c r="A152" s="2" t="s">
        <v>209</v>
      </c>
      <c r="B152" s="2" t="s">
        <v>44</v>
      </c>
      <c r="C152" s="2">
        <f>VLOOKUP(B152,{"iPhone",1;"Motorola",2;"Nokia",3;"Samsung",4;"Sony Erickson",5;"Sprint",6},2,0)</f>
        <v>4</v>
      </c>
      <c r="H152" s="2" t="s">
        <v>209</v>
      </c>
      <c r="I152" s="2" t="s">
        <v>37</v>
      </c>
      <c r="J152" s="2">
        <f>VLOOKUP(I152,{"Excellent",4;"Poor",1;"Good",3;"OK",2},2,0)</f>
        <v>2</v>
      </c>
      <c r="O152" s="2">
        <v>73</v>
      </c>
      <c r="P152" s="2">
        <f t="shared" si="10"/>
        <v>22.777777777777779</v>
      </c>
      <c r="X152" s="2">
        <f t="shared" si="11"/>
        <v>295.92777777777775</v>
      </c>
    </row>
    <row r="153" spans="1:24" x14ac:dyDescent="0.35">
      <c r="A153" s="2" t="s">
        <v>210</v>
      </c>
      <c r="B153" s="2" t="s">
        <v>57</v>
      </c>
      <c r="C153" s="2">
        <f>VLOOKUP(B153,{"iPhone",1;"Motorola",2;"Nokia",3;"Samsung",4;"Sony Erickson",5;"Sprint",6},2,0)</f>
        <v>6</v>
      </c>
      <c r="H153" s="2" t="s">
        <v>210</v>
      </c>
      <c r="I153" s="2" t="s">
        <v>40</v>
      </c>
      <c r="J153" s="2">
        <f>VLOOKUP(I153,{"Excellent",4;"Poor",1;"Good",3;"OK",2},2,0)</f>
        <v>1</v>
      </c>
      <c r="O153" s="2">
        <v>72</v>
      </c>
      <c r="P153" s="2">
        <f t="shared" si="10"/>
        <v>22.222222222222221</v>
      </c>
      <c r="X153" s="2">
        <f t="shared" si="11"/>
        <v>295.37222222222221</v>
      </c>
    </row>
    <row r="154" spans="1:24" x14ac:dyDescent="0.35">
      <c r="A154" s="2" t="s">
        <v>211</v>
      </c>
      <c r="B154" s="2" t="s">
        <v>44</v>
      </c>
      <c r="C154" s="2">
        <f>VLOOKUP(B154,{"iPhone",1;"Motorola",2;"Nokia",3;"Samsung",4;"Sony Erickson",5;"Sprint",6},2,0)</f>
        <v>4</v>
      </c>
      <c r="H154" s="2" t="s">
        <v>211</v>
      </c>
      <c r="I154" s="2" t="s">
        <v>6</v>
      </c>
      <c r="J154" s="2">
        <f>VLOOKUP(I154,{"Excellent",4;"Poor",1;"Good",3;"OK",2},2,0)</f>
        <v>4</v>
      </c>
      <c r="O154" s="2">
        <v>71</v>
      </c>
      <c r="P154" s="2">
        <f t="shared" si="10"/>
        <v>21.666666666666668</v>
      </c>
      <c r="X154" s="2">
        <f t="shared" si="11"/>
        <v>294.81666666666666</v>
      </c>
    </row>
    <row r="155" spans="1:24" x14ac:dyDescent="0.35">
      <c r="A155" s="2" t="s">
        <v>212</v>
      </c>
      <c r="B155" s="2" t="s">
        <v>79</v>
      </c>
      <c r="C155" s="2">
        <f>VLOOKUP(B155,{"iPhone",1;"Motorola",2;"Nokia",3;"Samsung",4;"Sony Erickson",5;"Sprint",6},2,0)</f>
        <v>5</v>
      </c>
      <c r="H155" s="2" t="s">
        <v>212</v>
      </c>
      <c r="I155" s="2" t="s">
        <v>6</v>
      </c>
      <c r="J155" s="2">
        <f>VLOOKUP(I155,{"Excellent",4;"Poor",1;"Good",3;"OK",2},2,0)</f>
        <v>4</v>
      </c>
      <c r="O155" s="2">
        <v>70</v>
      </c>
      <c r="P155" s="2">
        <f t="shared" si="10"/>
        <v>21.111111111111111</v>
      </c>
      <c r="X155" s="2">
        <f t="shared" si="11"/>
        <v>294.26111111111106</v>
      </c>
    </row>
    <row r="156" spans="1:24" x14ac:dyDescent="0.35">
      <c r="A156" s="2" t="s">
        <v>213</v>
      </c>
      <c r="B156" s="2" t="s">
        <v>48</v>
      </c>
      <c r="C156" s="2">
        <f>VLOOKUP(B156,{"iPhone",1;"Motorola",2;"Nokia",3;"Samsung",4;"Sony Erickson",5;"Sprint",6},2,0)</f>
        <v>3</v>
      </c>
      <c r="H156" s="2" t="s">
        <v>213</v>
      </c>
      <c r="I156" s="2" t="s">
        <v>6</v>
      </c>
      <c r="J156" s="2">
        <f>VLOOKUP(I156,{"Excellent",4;"Poor",1;"Good",3;"OK",2},2,0)</f>
        <v>4</v>
      </c>
      <c r="O156" s="2">
        <v>69</v>
      </c>
      <c r="P156" s="2">
        <f t="shared" si="10"/>
        <v>20.555555555555554</v>
      </c>
      <c r="X156" s="2">
        <f t="shared" si="11"/>
        <v>293.70555555555552</v>
      </c>
    </row>
    <row r="157" spans="1:24" x14ac:dyDescent="0.35">
      <c r="A157" s="2" t="s">
        <v>214</v>
      </c>
      <c r="B157" s="2" t="s">
        <v>61</v>
      </c>
      <c r="C157" s="2">
        <f>VLOOKUP(B157,{"iPhone",1;"Motorola",2;"Nokia",3;"Samsung",4;"Sony Erickson",5;"Sprint",6},2,0)</f>
        <v>1</v>
      </c>
      <c r="H157" s="2" t="s">
        <v>214</v>
      </c>
      <c r="I157" s="2" t="s">
        <v>37</v>
      </c>
      <c r="J157" s="2">
        <f>VLOOKUP(I157,{"Excellent",4;"Poor",1;"Good",3;"OK",2},2,0)</f>
        <v>2</v>
      </c>
      <c r="O157" s="2">
        <v>68</v>
      </c>
      <c r="P157" s="2">
        <f t="shared" si="10"/>
        <v>20</v>
      </c>
      <c r="X157" s="2">
        <f t="shared" si="11"/>
        <v>293.14999999999998</v>
      </c>
    </row>
    <row r="158" spans="1:24" x14ac:dyDescent="0.35">
      <c r="A158" s="2" t="s">
        <v>215</v>
      </c>
      <c r="B158" s="2" t="s">
        <v>57</v>
      </c>
      <c r="C158" s="2">
        <f>VLOOKUP(B158,{"iPhone",1;"Motorola",2;"Nokia",3;"Samsung",4;"Sony Erickson",5;"Sprint",6},2,0)</f>
        <v>6</v>
      </c>
      <c r="H158" s="2" t="s">
        <v>215</v>
      </c>
      <c r="I158" s="2" t="s">
        <v>40</v>
      </c>
      <c r="J158" s="2">
        <f>VLOOKUP(I158,{"Excellent",4;"Poor",1;"Good",3;"OK",2},2,0)</f>
        <v>1</v>
      </c>
      <c r="O158" s="2">
        <v>67</v>
      </c>
      <c r="P158" s="2">
        <f t="shared" si="10"/>
        <v>19.444444444444443</v>
      </c>
      <c r="X158" s="2">
        <f t="shared" si="11"/>
        <v>292.59444444444443</v>
      </c>
    </row>
    <row r="159" spans="1:24" x14ac:dyDescent="0.35">
      <c r="A159" s="2" t="s">
        <v>216</v>
      </c>
      <c r="B159" s="2" t="s">
        <v>61</v>
      </c>
      <c r="C159" s="2">
        <f>VLOOKUP(B159,{"iPhone",1;"Motorola",2;"Nokia",3;"Samsung",4;"Sony Erickson",5;"Sprint",6},2,0)</f>
        <v>1</v>
      </c>
      <c r="H159" s="2" t="s">
        <v>216</v>
      </c>
      <c r="I159" s="2" t="s">
        <v>37</v>
      </c>
      <c r="J159" s="2">
        <f>VLOOKUP(I159,{"Excellent",4;"Poor",1;"Good",3;"OK",2},2,0)</f>
        <v>2</v>
      </c>
      <c r="O159" s="2">
        <v>66</v>
      </c>
      <c r="P159" s="2">
        <f t="shared" si="10"/>
        <v>18.888888888888889</v>
      </c>
      <c r="X159" s="2">
        <f t="shared" si="11"/>
        <v>292.03888888888889</v>
      </c>
    </row>
    <row r="160" spans="1:24" x14ac:dyDescent="0.35">
      <c r="A160" s="2" t="s">
        <v>217</v>
      </c>
      <c r="B160" s="2" t="s">
        <v>61</v>
      </c>
      <c r="C160" s="2">
        <f>VLOOKUP(B160,{"iPhone",1;"Motorola",2;"Nokia",3;"Samsung",4;"Sony Erickson",5;"Sprint",6},2,0)</f>
        <v>1</v>
      </c>
      <c r="H160" s="2" t="s">
        <v>217</v>
      </c>
      <c r="I160" s="2" t="s">
        <v>40</v>
      </c>
      <c r="J160" s="2">
        <f>VLOOKUP(I160,{"Excellent",4;"Poor",1;"Good",3;"OK",2},2,0)</f>
        <v>1</v>
      </c>
      <c r="O160" s="2">
        <v>65</v>
      </c>
      <c r="P160" s="2">
        <f t="shared" si="10"/>
        <v>18.333333333333332</v>
      </c>
      <c r="X160" s="2">
        <f t="shared" si="11"/>
        <v>291.48333333333329</v>
      </c>
    </row>
    <row r="161" spans="1:24" x14ac:dyDescent="0.35">
      <c r="A161" s="2" t="s">
        <v>218</v>
      </c>
      <c r="B161" s="2" t="s">
        <v>44</v>
      </c>
      <c r="C161" s="2">
        <f>VLOOKUP(B161,{"iPhone",1;"Motorola",2;"Nokia",3;"Samsung",4;"Sony Erickson",5;"Sprint",6},2,0)</f>
        <v>4</v>
      </c>
      <c r="H161" s="2" t="s">
        <v>218</v>
      </c>
      <c r="I161" s="2" t="s">
        <v>40</v>
      </c>
      <c r="J161" s="2">
        <f>VLOOKUP(I161,{"Excellent",4;"Poor",1;"Good",3;"OK",2},2,0)</f>
        <v>1</v>
      </c>
      <c r="O161" s="2">
        <v>64</v>
      </c>
      <c r="P161" s="2">
        <f t="shared" si="10"/>
        <v>17.777777777777779</v>
      </c>
      <c r="X161" s="2">
        <f t="shared" si="11"/>
        <v>290.92777777777775</v>
      </c>
    </row>
    <row r="162" spans="1:24" x14ac:dyDescent="0.35">
      <c r="A162" s="2" t="s">
        <v>219</v>
      </c>
      <c r="B162" s="2" t="s">
        <v>48</v>
      </c>
      <c r="C162" s="2">
        <f>VLOOKUP(B162,{"iPhone",1;"Motorola",2;"Nokia",3;"Samsung",4;"Sony Erickson",5;"Sprint",6},2,0)</f>
        <v>3</v>
      </c>
      <c r="H162" s="2" t="s">
        <v>219</v>
      </c>
      <c r="I162" s="2" t="s">
        <v>40</v>
      </c>
      <c r="J162" s="2">
        <f>VLOOKUP(I162,{"Excellent",4;"Poor",1;"Good",3;"OK",2},2,0)</f>
        <v>1</v>
      </c>
      <c r="O162" s="2">
        <v>63</v>
      </c>
      <c r="P162" s="2">
        <f t="shared" si="10"/>
        <v>17.222222222222221</v>
      </c>
      <c r="X162" s="2">
        <f t="shared" si="11"/>
        <v>290.37222222222221</v>
      </c>
    </row>
    <row r="163" spans="1:24" x14ac:dyDescent="0.35">
      <c r="A163" s="2" t="s">
        <v>220</v>
      </c>
      <c r="B163" s="2" t="s">
        <v>48</v>
      </c>
      <c r="C163" s="2">
        <f>VLOOKUP(B163,{"iPhone",1;"Motorola",2;"Nokia",3;"Samsung",4;"Sony Erickson",5;"Sprint",6},2,0)</f>
        <v>3</v>
      </c>
      <c r="H163" s="2" t="s">
        <v>220</v>
      </c>
      <c r="I163" s="2" t="s">
        <v>40</v>
      </c>
      <c r="J163" s="2">
        <f>VLOOKUP(I163,{"Excellent",4;"Poor",1;"Good",3;"OK",2},2,0)</f>
        <v>1</v>
      </c>
      <c r="O163" s="2">
        <v>62</v>
      </c>
      <c r="P163" s="2">
        <f t="shared" si="10"/>
        <v>16.666666666666668</v>
      </c>
      <c r="X163" s="2">
        <f t="shared" si="11"/>
        <v>289.81666666666666</v>
      </c>
    </row>
    <row r="164" spans="1:24" x14ac:dyDescent="0.35">
      <c r="A164" s="2" t="s">
        <v>221</v>
      </c>
      <c r="B164" s="2" t="s">
        <v>61</v>
      </c>
      <c r="C164" s="2">
        <f>VLOOKUP(B164,{"iPhone",1;"Motorola",2;"Nokia",3;"Samsung",4;"Sony Erickson",5;"Sprint",6},2,0)</f>
        <v>1</v>
      </c>
      <c r="H164" s="2" t="s">
        <v>221</v>
      </c>
      <c r="I164" s="2" t="s">
        <v>40</v>
      </c>
      <c r="J164" s="2">
        <f>VLOOKUP(I164,{"Excellent",4;"Poor",1;"Good",3;"OK",2},2,0)</f>
        <v>1</v>
      </c>
      <c r="O164" s="2">
        <v>61</v>
      </c>
      <c r="P164" s="2">
        <f t="shared" si="10"/>
        <v>16.111111111111111</v>
      </c>
      <c r="X164" s="2">
        <f t="shared" si="11"/>
        <v>289.26111111111106</v>
      </c>
    </row>
    <row r="165" spans="1:24" x14ac:dyDescent="0.35">
      <c r="A165" s="2" t="s">
        <v>222</v>
      </c>
      <c r="B165" s="2" t="s">
        <v>79</v>
      </c>
      <c r="C165" s="2">
        <f>VLOOKUP(B165,{"iPhone",1;"Motorola",2;"Nokia",3;"Samsung",4;"Sony Erickson",5;"Sprint",6},2,0)</f>
        <v>5</v>
      </c>
      <c r="H165" s="2" t="s">
        <v>222</v>
      </c>
      <c r="I165" s="2" t="s">
        <v>37</v>
      </c>
      <c r="J165" s="2">
        <f>VLOOKUP(I165,{"Excellent",4;"Poor",1;"Good",3;"OK",2},2,0)</f>
        <v>2</v>
      </c>
      <c r="O165" s="2">
        <v>60</v>
      </c>
      <c r="P165" s="2">
        <f t="shared" si="10"/>
        <v>15.555555555555555</v>
      </c>
      <c r="X165" s="2">
        <f t="shared" si="11"/>
        <v>288.70555555555552</v>
      </c>
    </row>
    <row r="166" spans="1:24" x14ac:dyDescent="0.35">
      <c r="A166" s="2" t="s">
        <v>223</v>
      </c>
      <c r="B166" s="2" t="s">
        <v>48</v>
      </c>
      <c r="C166" s="2">
        <f>VLOOKUP(B166,{"iPhone",1;"Motorola",2;"Nokia",3;"Samsung",4;"Sony Erickson",5;"Sprint",6},2,0)</f>
        <v>3</v>
      </c>
      <c r="H166" s="2" t="s">
        <v>223</v>
      </c>
      <c r="I166" s="2" t="s">
        <v>40</v>
      </c>
      <c r="J166" s="2">
        <f>VLOOKUP(I166,{"Excellent",4;"Poor",1;"Good",3;"OK",2},2,0)</f>
        <v>1</v>
      </c>
      <c r="O166" s="2">
        <v>59</v>
      </c>
      <c r="P166" s="2">
        <f t="shared" si="10"/>
        <v>15</v>
      </c>
      <c r="X166" s="2">
        <f t="shared" si="11"/>
        <v>288.14999999999998</v>
      </c>
    </row>
    <row r="167" spans="1:24" x14ac:dyDescent="0.35">
      <c r="A167" s="2" t="s">
        <v>224</v>
      </c>
      <c r="B167" s="2" t="s">
        <v>57</v>
      </c>
      <c r="C167" s="2">
        <f>VLOOKUP(B167,{"iPhone",1;"Motorola",2;"Nokia",3;"Samsung",4;"Sony Erickson",5;"Sprint",6},2,0)</f>
        <v>6</v>
      </c>
      <c r="H167" s="2" t="s">
        <v>224</v>
      </c>
      <c r="I167" s="2" t="s">
        <v>40</v>
      </c>
      <c r="J167" s="2">
        <f>VLOOKUP(I167,{"Excellent",4;"Poor",1;"Good",3;"OK",2},2,0)</f>
        <v>1</v>
      </c>
      <c r="O167" s="2">
        <v>58</v>
      </c>
      <c r="P167" s="2">
        <f t="shared" si="10"/>
        <v>14.444444444444445</v>
      </c>
      <c r="X167" s="2">
        <f t="shared" si="11"/>
        <v>287.59444444444443</v>
      </c>
    </row>
    <row r="168" spans="1:24" x14ac:dyDescent="0.35">
      <c r="A168" s="2" t="s">
        <v>225</v>
      </c>
      <c r="B168" s="2" t="s">
        <v>48</v>
      </c>
      <c r="C168" s="2">
        <f>VLOOKUP(B168,{"iPhone",1;"Motorola",2;"Nokia",3;"Samsung",4;"Sony Erickson",5;"Sprint",6},2,0)</f>
        <v>3</v>
      </c>
      <c r="H168" s="2" t="s">
        <v>225</v>
      </c>
      <c r="I168" s="2" t="s">
        <v>6</v>
      </c>
      <c r="J168" s="2">
        <f>VLOOKUP(I168,{"Excellent",4;"Poor",1;"Good",3;"OK",2},2,0)</f>
        <v>4</v>
      </c>
      <c r="O168" s="2">
        <v>57</v>
      </c>
      <c r="P168" s="2">
        <f t="shared" si="10"/>
        <v>13.888888888888889</v>
      </c>
      <c r="X168" s="2">
        <f t="shared" si="11"/>
        <v>287.03888888888889</v>
      </c>
    </row>
    <row r="169" spans="1:24" x14ac:dyDescent="0.35">
      <c r="A169" s="2" t="s">
        <v>226</v>
      </c>
      <c r="B169" s="2" t="s">
        <v>44</v>
      </c>
      <c r="C169" s="2">
        <f>VLOOKUP(B169,{"iPhone",1;"Motorola",2;"Nokia",3;"Samsung",4;"Sony Erickson",5;"Sprint",6},2,0)</f>
        <v>4</v>
      </c>
      <c r="H169" s="2" t="s">
        <v>226</v>
      </c>
      <c r="I169" s="2" t="s">
        <v>41</v>
      </c>
      <c r="J169" s="2">
        <f>VLOOKUP(I169,{"Excellent",4;"Poor",1;"Good",3;"OK",2},2,0)</f>
        <v>3</v>
      </c>
      <c r="O169" s="2">
        <v>56</v>
      </c>
      <c r="P169" s="2">
        <f t="shared" si="10"/>
        <v>13.333333333333332</v>
      </c>
      <c r="X169" s="2">
        <f t="shared" si="11"/>
        <v>286.48333333333329</v>
      </c>
    </row>
    <row r="170" spans="1:24" x14ac:dyDescent="0.35">
      <c r="A170" s="2" t="s">
        <v>227</v>
      </c>
      <c r="B170" s="2" t="s">
        <v>61</v>
      </c>
      <c r="C170" s="2">
        <f>VLOOKUP(B170,{"iPhone",1;"Motorola",2;"Nokia",3;"Samsung",4;"Sony Erickson",5;"Sprint",6},2,0)</f>
        <v>1</v>
      </c>
      <c r="H170" s="2" t="s">
        <v>227</v>
      </c>
      <c r="I170" s="2" t="s">
        <v>37</v>
      </c>
      <c r="J170" s="2">
        <f>VLOOKUP(I170,{"Excellent",4;"Poor",1;"Good",3;"OK",2},2,0)</f>
        <v>2</v>
      </c>
      <c r="O170" s="2">
        <v>55</v>
      </c>
      <c r="P170" s="2">
        <f t="shared" si="10"/>
        <v>12.777777777777777</v>
      </c>
      <c r="X170" s="2">
        <f t="shared" si="11"/>
        <v>285.92777777777775</v>
      </c>
    </row>
    <row r="171" spans="1:24" x14ac:dyDescent="0.35">
      <c r="A171" s="2" t="s">
        <v>228</v>
      </c>
      <c r="B171" s="2" t="s">
        <v>44</v>
      </c>
      <c r="C171" s="2">
        <f>VLOOKUP(B171,{"iPhone",1;"Motorola",2;"Nokia",3;"Samsung",4;"Sony Erickson",5;"Sprint",6},2,0)</f>
        <v>4</v>
      </c>
      <c r="H171" s="2" t="s">
        <v>228</v>
      </c>
      <c r="I171" s="2" t="s">
        <v>41</v>
      </c>
      <c r="J171" s="2">
        <f>VLOOKUP(I171,{"Excellent",4;"Poor",1;"Good",3;"OK",2},2,0)</f>
        <v>3</v>
      </c>
      <c r="O171" s="2">
        <v>54</v>
      </c>
      <c r="P171" s="2">
        <f t="shared" si="10"/>
        <v>12.222222222222221</v>
      </c>
      <c r="X171" s="2">
        <f t="shared" si="11"/>
        <v>285.37222222222221</v>
      </c>
    </row>
    <row r="172" spans="1:24" x14ac:dyDescent="0.35">
      <c r="A172" s="2" t="s">
        <v>229</v>
      </c>
      <c r="B172" s="2" t="s">
        <v>36</v>
      </c>
      <c r="C172" s="2">
        <f>VLOOKUP(B172,{"iPhone",1;"Motorola",2;"Nokia",3;"Samsung",4;"Sony Erickson",5;"Sprint",6},2,0)</f>
        <v>2</v>
      </c>
      <c r="H172" s="2" t="s">
        <v>229</v>
      </c>
      <c r="I172" s="2" t="s">
        <v>37</v>
      </c>
      <c r="J172" s="2">
        <f>VLOOKUP(I172,{"Excellent",4;"Poor",1;"Good",3;"OK",2},2,0)</f>
        <v>2</v>
      </c>
      <c r="O172" s="2">
        <v>53</v>
      </c>
      <c r="P172" s="2">
        <f t="shared" si="10"/>
        <v>11.666666666666666</v>
      </c>
      <c r="X172" s="2">
        <f t="shared" si="11"/>
        <v>284.81666666666666</v>
      </c>
    </row>
    <row r="173" spans="1:24" x14ac:dyDescent="0.35">
      <c r="A173" s="2" t="s">
        <v>230</v>
      </c>
      <c r="B173" s="2" t="s">
        <v>79</v>
      </c>
      <c r="C173" s="2">
        <f>VLOOKUP(B173,{"iPhone",1;"Motorola",2;"Nokia",3;"Samsung",4;"Sony Erickson",5;"Sprint",6},2,0)</f>
        <v>5</v>
      </c>
      <c r="H173" s="2" t="s">
        <v>230</v>
      </c>
      <c r="I173" s="2" t="s">
        <v>40</v>
      </c>
      <c r="J173" s="2">
        <f>VLOOKUP(I173,{"Excellent",4;"Poor",1;"Good",3;"OK",2},2,0)</f>
        <v>1</v>
      </c>
      <c r="O173" s="2">
        <v>52</v>
      </c>
      <c r="P173" s="2">
        <f t="shared" si="10"/>
        <v>11.111111111111111</v>
      </c>
      <c r="X173" s="2">
        <f t="shared" si="11"/>
        <v>284.26111111111106</v>
      </c>
    </row>
    <row r="174" spans="1:24" x14ac:dyDescent="0.35">
      <c r="A174" s="2" t="s">
        <v>231</v>
      </c>
      <c r="B174" s="2" t="s">
        <v>48</v>
      </c>
      <c r="C174" s="2">
        <f>VLOOKUP(B174,{"iPhone",1;"Motorola",2;"Nokia",3;"Samsung",4;"Sony Erickson",5;"Sprint",6},2,0)</f>
        <v>3</v>
      </c>
      <c r="H174" s="2" t="s">
        <v>231</v>
      </c>
      <c r="I174" s="2" t="s">
        <v>40</v>
      </c>
      <c r="J174" s="2">
        <f>VLOOKUP(I174,{"Excellent",4;"Poor",1;"Good",3;"OK",2},2,0)</f>
        <v>1</v>
      </c>
      <c r="O174" s="2">
        <v>51</v>
      </c>
      <c r="P174" s="2">
        <f t="shared" si="10"/>
        <v>10.555555555555555</v>
      </c>
      <c r="X174" s="2">
        <f t="shared" si="11"/>
        <v>283.70555555555552</v>
      </c>
    </row>
    <row r="175" spans="1:24" x14ac:dyDescent="0.35">
      <c r="A175" s="2" t="s">
        <v>232</v>
      </c>
      <c r="B175" s="2" t="s">
        <v>48</v>
      </c>
      <c r="C175" s="2">
        <f>VLOOKUP(B175,{"iPhone",1;"Motorola",2;"Nokia",3;"Samsung",4;"Sony Erickson",5;"Sprint",6},2,0)</f>
        <v>3</v>
      </c>
      <c r="H175" s="2" t="s">
        <v>232</v>
      </c>
      <c r="I175" s="2" t="s">
        <v>37</v>
      </c>
      <c r="J175" s="2">
        <f>VLOOKUP(I175,{"Excellent",4;"Poor",1;"Good",3;"OK",2},2,0)</f>
        <v>2</v>
      </c>
      <c r="O175" s="2">
        <v>50</v>
      </c>
      <c r="P175" s="2">
        <f t="shared" si="10"/>
        <v>10</v>
      </c>
      <c r="X175" s="2">
        <f t="shared" si="11"/>
        <v>283.14999999999998</v>
      </c>
    </row>
    <row r="176" spans="1:24" x14ac:dyDescent="0.35">
      <c r="A176" s="2" t="s">
        <v>233</v>
      </c>
      <c r="B176" s="2" t="s">
        <v>48</v>
      </c>
      <c r="C176" s="2">
        <f>VLOOKUP(B176,{"iPhone",1;"Motorola",2;"Nokia",3;"Samsung",4;"Sony Erickson",5;"Sprint",6},2,0)</f>
        <v>3</v>
      </c>
      <c r="H176" s="2" t="s">
        <v>233</v>
      </c>
      <c r="I176" s="2" t="s">
        <v>37</v>
      </c>
      <c r="J176" s="2">
        <f>VLOOKUP(I176,{"Excellent",4;"Poor",1;"Good",3;"OK",2},2,0)</f>
        <v>2</v>
      </c>
      <c r="O176" s="2">
        <v>49</v>
      </c>
      <c r="P176" s="2">
        <f t="shared" si="10"/>
        <v>9.4444444444444446</v>
      </c>
      <c r="X176" s="2">
        <f t="shared" si="11"/>
        <v>282.59444444444443</v>
      </c>
    </row>
    <row r="177" spans="1:24" x14ac:dyDescent="0.35">
      <c r="A177" s="2" t="s">
        <v>234</v>
      </c>
      <c r="B177" s="2" t="s">
        <v>48</v>
      </c>
      <c r="C177" s="2">
        <f>VLOOKUP(B177,{"iPhone",1;"Motorola",2;"Nokia",3;"Samsung",4;"Sony Erickson",5;"Sprint",6},2,0)</f>
        <v>3</v>
      </c>
      <c r="H177" s="2" t="s">
        <v>234</v>
      </c>
      <c r="I177" s="2" t="s">
        <v>40</v>
      </c>
      <c r="J177" s="2">
        <f>VLOOKUP(I177,{"Excellent",4;"Poor",1;"Good",3;"OK",2},2,0)</f>
        <v>1</v>
      </c>
      <c r="O177" s="2">
        <v>48</v>
      </c>
      <c r="P177" s="2">
        <f t="shared" si="10"/>
        <v>8.8888888888888893</v>
      </c>
      <c r="X177" s="2">
        <f t="shared" si="11"/>
        <v>282.03888888888889</v>
      </c>
    </row>
    <row r="178" spans="1:24" x14ac:dyDescent="0.35">
      <c r="A178" s="2" t="s">
        <v>235</v>
      </c>
      <c r="B178" s="2" t="s">
        <v>61</v>
      </c>
      <c r="C178" s="2">
        <f>VLOOKUP(B178,{"iPhone",1;"Motorola",2;"Nokia",3;"Samsung",4;"Sony Erickson",5;"Sprint",6},2,0)</f>
        <v>1</v>
      </c>
      <c r="H178" s="2" t="s">
        <v>235</v>
      </c>
      <c r="I178" s="2" t="s">
        <v>37</v>
      </c>
      <c r="J178" s="2">
        <f>VLOOKUP(I178,{"Excellent",4;"Poor",1;"Good",3;"OK",2},2,0)</f>
        <v>2</v>
      </c>
      <c r="O178" s="2">
        <v>47</v>
      </c>
      <c r="P178" s="2">
        <f t="shared" si="10"/>
        <v>8.3333333333333339</v>
      </c>
      <c r="X178" s="2">
        <f t="shared" si="11"/>
        <v>281.48333333333329</v>
      </c>
    </row>
    <row r="179" spans="1:24" x14ac:dyDescent="0.35">
      <c r="A179" s="2" t="s">
        <v>236</v>
      </c>
      <c r="B179" s="2" t="s">
        <v>36</v>
      </c>
      <c r="C179" s="2">
        <f>VLOOKUP(B179,{"iPhone",1;"Motorola",2;"Nokia",3;"Samsung",4;"Sony Erickson",5;"Sprint",6},2,0)</f>
        <v>2</v>
      </c>
      <c r="H179" s="2" t="s">
        <v>236</v>
      </c>
      <c r="I179" s="2" t="s">
        <v>41</v>
      </c>
      <c r="J179" s="2">
        <f>VLOOKUP(I179,{"Excellent",4;"Poor",1;"Good",3;"OK",2},2,0)</f>
        <v>3</v>
      </c>
      <c r="O179" s="2">
        <v>46</v>
      </c>
      <c r="P179" s="2">
        <f t="shared" si="10"/>
        <v>7.7777777777777777</v>
      </c>
      <c r="X179" s="2">
        <f t="shared" si="11"/>
        <v>280.92777777777775</v>
      </c>
    </row>
    <row r="180" spans="1:24" x14ac:dyDescent="0.35">
      <c r="A180" s="2" t="s">
        <v>237</v>
      </c>
      <c r="B180" s="2" t="s">
        <v>57</v>
      </c>
      <c r="C180" s="2">
        <f>VLOOKUP(B180,{"iPhone",1;"Motorola",2;"Nokia",3;"Samsung",4;"Sony Erickson",5;"Sprint",6},2,0)</f>
        <v>6</v>
      </c>
      <c r="H180" s="2" t="s">
        <v>237</v>
      </c>
      <c r="I180" s="2" t="s">
        <v>40</v>
      </c>
      <c r="J180" s="2">
        <f>VLOOKUP(I180,{"Excellent",4;"Poor",1;"Good",3;"OK",2},2,0)</f>
        <v>1</v>
      </c>
      <c r="O180" s="2">
        <v>45</v>
      </c>
      <c r="P180" s="2">
        <f t="shared" si="10"/>
        <v>7.2222222222222223</v>
      </c>
      <c r="X180" s="2">
        <f t="shared" si="11"/>
        <v>280.37222222222221</v>
      </c>
    </row>
    <row r="181" spans="1:24" x14ac:dyDescent="0.35">
      <c r="A181" s="2" t="s">
        <v>238</v>
      </c>
      <c r="B181" s="2" t="s">
        <v>61</v>
      </c>
      <c r="C181" s="2">
        <f>VLOOKUP(B181,{"iPhone",1;"Motorola",2;"Nokia",3;"Samsung",4;"Sony Erickson",5;"Sprint",6},2,0)</f>
        <v>1</v>
      </c>
      <c r="H181" s="2" t="s">
        <v>238</v>
      </c>
      <c r="I181" s="2" t="s">
        <v>6</v>
      </c>
      <c r="J181" s="2">
        <f>VLOOKUP(I181,{"Excellent",4;"Poor",1;"Good",3;"OK",2},2,0)</f>
        <v>4</v>
      </c>
      <c r="O181" s="2">
        <v>44</v>
      </c>
      <c r="P181" s="2">
        <f t="shared" si="10"/>
        <v>6.6666666666666661</v>
      </c>
      <c r="X181" s="2">
        <f t="shared" si="11"/>
        <v>279.81666666666666</v>
      </c>
    </row>
    <row r="182" spans="1:24" x14ac:dyDescent="0.35">
      <c r="A182" s="2" t="s">
        <v>239</v>
      </c>
      <c r="B182" s="2" t="s">
        <v>36</v>
      </c>
      <c r="C182" s="2">
        <f>VLOOKUP(B182,{"iPhone",1;"Motorola",2;"Nokia",3;"Samsung",4;"Sony Erickson",5;"Sprint",6},2,0)</f>
        <v>2</v>
      </c>
      <c r="H182" s="2" t="s">
        <v>239</v>
      </c>
      <c r="I182" s="2" t="s">
        <v>40</v>
      </c>
      <c r="J182" s="2">
        <f>VLOOKUP(I182,{"Excellent",4;"Poor",1;"Good",3;"OK",2},2,0)</f>
        <v>1</v>
      </c>
      <c r="O182" s="2">
        <v>43</v>
      </c>
      <c r="P182" s="2">
        <f t="shared" si="10"/>
        <v>6.1111111111111107</v>
      </c>
      <c r="X182" s="2">
        <f t="shared" si="11"/>
        <v>279.26111111111106</v>
      </c>
    </row>
    <row r="183" spans="1:24" x14ac:dyDescent="0.35">
      <c r="A183" s="2" t="s">
        <v>240</v>
      </c>
      <c r="B183" s="2" t="s">
        <v>48</v>
      </c>
      <c r="C183" s="2">
        <f>VLOOKUP(B183,{"iPhone",1;"Motorola",2;"Nokia",3;"Samsung",4;"Sony Erickson",5;"Sprint",6},2,0)</f>
        <v>3</v>
      </c>
      <c r="H183" s="2" t="s">
        <v>240</v>
      </c>
      <c r="I183" s="2" t="s">
        <v>40</v>
      </c>
      <c r="J183" s="2">
        <f>VLOOKUP(I183,{"Excellent",4;"Poor",1;"Good",3;"OK",2},2,0)</f>
        <v>1</v>
      </c>
      <c r="O183" s="2">
        <v>42</v>
      </c>
      <c r="P183" s="2">
        <f t="shared" si="10"/>
        <v>5.5555555555555554</v>
      </c>
      <c r="X183" s="2">
        <f t="shared" si="11"/>
        <v>278.70555555555552</v>
      </c>
    </row>
    <row r="184" spans="1:24" x14ac:dyDescent="0.35">
      <c r="A184" s="2" t="s">
        <v>241</v>
      </c>
      <c r="B184" s="2" t="s">
        <v>61</v>
      </c>
      <c r="C184" s="2">
        <f>VLOOKUP(B184,{"iPhone",1;"Motorola",2;"Nokia",3;"Samsung",4;"Sony Erickson",5;"Sprint",6},2,0)</f>
        <v>1</v>
      </c>
      <c r="H184" s="2" t="s">
        <v>241</v>
      </c>
      <c r="I184" s="2" t="s">
        <v>40</v>
      </c>
      <c r="J184" s="2">
        <f>VLOOKUP(I184,{"Excellent",4;"Poor",1;"Good",3;"OK",2},2,0)</f>
        <v>1</v>
      </c>
      <c r="O184" s="2">
        <v>41</v>
      </c>
      <c r="P184" s="2">
        <f t="shared" si="10"/>
        <v>5</v>
      </c>
      <c r="X184" s="2">
        <f t="shared" si="11"/>
        <v>278.14999999999998</v>
      </c>
    </row>
    <row r="185" spans="1:24" x14ac:dyDescent="0.35">
      <c r="A185" s="2" t="s">
        <v>242</v>
      </c>
      <c r="B185" s="2" t="s">
        <v>61</v>
      </c>
      <c r="C185" s="2">
        <f>VLOOKUP(B185,{"iPhone",1;"Motorola",2;"Nokia",3;"Samsung",4;"Sony Erickson",5;"Sprint",6},2,0)</f>
        <v>1</v>
      </c>
      <c r="H185" s="2" t="s">
        <v>242</v>
      </c>
      <c r="I185" s="2" t="s">
        <v>37</v>
      </c>
      <c r="J185" s="2">
        <f>VLOOKUP(I185,{"Excellent",4;"Poor",1;"Good",3;"OK",2},2,0)</f>
        <v>2</v>
      </c>
      <c r="O185" s="2">
        <v>40</v>
      </c>
      <c r="P185" s="2">
        <f t="shared" si="10"/>
        <v>4.4444444444444446</v>
      </c>
      <c r="X185" s="2">
        <f t="shared" si="11"/>
        <v>277.59444444444443</v>
      </c>
    </row>
    <row r="186" spans="1:24" x14ac:dyDescent="0.35">
      <c r="A186" s="2" t="s">
        <v>243</v>
      </c>
      <c r="B186" s="2" t="s">
        <v>61</v>
      </c>
      <c r="C186" s="2">
        <f>VLOOKUP(B186,{"iPhone",1;"Motorola",2;"Nokia",3;"Samsung",4;"Sony Erickson",5;"Sprint",6},2,0)</f>
        <v>1</v>
      </c>
      <c r="H186" s="2" t="s">
        <v>243</v>
      </c>
      <c r="I186" s="2" t="s">
        <v>40</v>
      </c>
      <c r="J186" s="2">
        <f>VLOOKUP(I186,{"Excellent",4;"Poor",1;"Good",3;"OK",2},2,0)</f>
        <v>1</v>
      </c>
      <c r="O186" s="2">
        <v>39</v>
      </c>
      <c r="P186" s="2">
        <f t="shared" si="10"/>
        <v>3.8888888888888888</v>
      </c>
      <c r="X186" s="2">
        <f t="shared" si="11"/>
        <v>277.03888888888889</v>
      </c>
    </row>
    <row r="187" spans="1:24" x14ac:dyDescent="0.35">
      <c r="A187" s="2" t="s">
        <v>244</v>
      </c>
      <c r="B187" s="2" t="s">
        <v>57</v>
      </c>
      <c r="C187" s="2">
        <f>VLOOKUP(B187,{"iPhone",1;"Motorola",2;"Nokia",3;"Samsung",4;"Sony Erickson",5;"Sprint",6},2,0)</f>
        <v>6</v>
      </c>
      <c r="H187" s="2" t="s">
        <v>244</v>
      </c>
      <c r="I187" s="2" t="s">
        <v>40</v>
      </c>
      <c r="J187" s="2">
        <f>VLOOKUP(I187,{"Excellent",4;"Poor",1;"Good",3;"OK",2},2,0)</f>
        <v>1</v>
      </c>
      <c r="O187" s="2">
        <v>38</v>
      </c>
      <c r="P187" s="2">
        <f t="shared" si="10"/>
        <v>3.333333333333333</v>
      </c>
      <c r="X187" s="2">
        <f t="shared" si="11"/>
        <v>276.48333333333329</v>
      </c>
    </row>
    <row r="188" spans="1:24" x14ac:dyDescent="0.35">
      <c r="A188" s="2" t="s">
        <v>245</v>
      </c>
      <c r="B188" s="2" t="s">
        <v>48</v>
      </c>
      <c r="C188" s="2">
        <f>VLOOKUP(B188,{"iPhone",1;"Motorola",2;"Nokia",3;"Samsung",4;"Sony Erickson",5;"Sprint",6},2,0)</f>
        <v>3</v>
      </c>
      <c r="H188" s="2" t="s">
        <v>245</v>
      </c>
      <c r="I188" s="2" t="s">
        <v>40</v>
      </c>
      <c r="J188" s="2">
        <f>VLOOKUP(I188,{"Excellent",4;"Poor",1;"Good",3;"OK",2},2,0)</f>
        <v>1</v>
      </c>
      <c r="O188" s="2">
        <v>37</v>
      </c>
      <c r="P188" s="2">
        <f t="shared" si="10"/>
        <v>2.7777777777777777</v>
      </c>
      <c r="X188" s="2">
        <f t="shared" si="11"/>
        <v>275.92777777777775</v>
      </c>
    </row>
    <row r="189" spans="1:24" x14ac:dyDescent="0.35">
      <c r="A189" s="2" t="s">
        <v>246</v>
      </c>
      <c r="B189" s="2" t="s">
        <v>61</v>
      </c>
      <c r="C189" s="2">
        <f>VLOOKUP(B189,{"iPhone",1;"Motorola",2;"Nokia",3;"Samsung",4;"Sony Erickson",5;"Sprint",6},2,0)</f>
        <v>1</v>
      </c>
      <c r="H189" s="2" t="s">
        <v>246</v>
      </c>
      <c r="I189" s="2" t="s">
        <v>40</v>
      </c>
      <c r="J189" s="2">
        <f>VLOOKUP(I189,{"Excellent",4;"Poor",1;"Good",3;"OK",2},2,0)</f>
        <v>1</v>
      </c>
      <c r="O189" s="2">
        <v>36</v>
      </c>
      <c r="P189" s="2">
        <f t="shared" si="10"/>
        <v>2.2222222222222223</v>
      </c>
      <c r="X189" s="2">
        <f t="shared" si="11"/>
        <v>275.37222222222221</v>
      </c>
    </row>
    <row r="190" spans="1:24" x14ac:dyDescent="0.35">
      <c r="A190" s="2" t="s">
        <v>247</v>
      </c>
      <c r="B190" s="2" t="s">
        <v>61</v>
      </c>
      <c r="C190" s="2">
        <f>VLOOKUP(B190,{"iPhone",1;"Motorola",2;"Nokia",3;"Samsung",4;"Sony Erickson",5;"Sprint",6},2,0)</f>
        <v>1</v>
      </c>
      <c r="H190" s="2" t="s">
        <v>247</v>
      </c>
      <c r="I190" s="2" t="s">
        <v>37</v>
      </c>
      <c r="J190" s="2">
        <f>VLOOKUP(I190,{"Excellent",4;"Poor",1;"Good",3;"OK",2},2,0)</f>
        <v>2</v>
      </c>
      <c r="O190" s="2">
        <v>35</v>
      </c>
      <c r="P190" s="2">
        <f t="shared" si="10"/>
        <v>1.6666666666666665</v>
      </c>
      <c r="X190" s="2">
        <f t="shared" si="11"/>
        <v>274.81666666666666</v>
      </c>
    </row>
    <row r="191" spans="1:24" x14ac:dyDescent="0.35">
      <c r="A191" s="2" t="s">
        <v>248</v>
      </c>
      <c r="B191" s="2" t="s">
        <v>57</v>
      </c>
      <c r="C191" s="2">
        <f>VLOOKUP(B191,{"iPhone",1;"Motorola",2;"Nokia",3;"Samsung",4;"Sony Erickson",5;"Sprint",6},2,0)</f>
        <v>6</v>
      </c>
      <c r="H191" s="2" t="s">
        <v>248</v>
      </c>
      <c r="I191" s="2" t="s">
        <v>40</v>
      </c>
      <c r="J191" s="2">
        <f>VLOOKUP(I191,{"Excellent",4;"Poor",1;"Good",3;"OK",2},2,0)</f>
        <v>1</v>
      </c>
      <c r="O191" s="2">
        <v>34</v>
      </c>
      <c r="P191" s="2">
        <f t="shared" si="10"/>
        <v>1.1111111111111112</v>
      </c>
      <c r="X191" s="2">
        <f t="shared" si="11"/>
        <v>274.26111111111106</v>
      </c>
    </row>
    <row r="192" spans="1:24" x14ac:dyDescent="0.35">
      <c r="A192" s="2" t="s">
        <v>249</v>
      </c>
      <c r="B192" s="2" t="s">
        <v>36</v>
      </c>
      <c r="C192" s="2">
        <f>VLOOKUP(B192,{"iPhone",1;"Motorola",2;"Nokia",3;"Samsung",4;"Sony Erickson",5;"Sprint",6},2,0)</f>
        <v>2</v>
      </c>
      <c r="H192" s="2" t="s">
        <v>249</v>
      </c>
      <c r="I192" s="2" t="s">
        <v>40</v>
      </c>
      <c r="J192" s="2">
        <f>VLOOKUP(I192,{"Excellent",4;"Poor",1;"Good",3;"OK",2},2,0)</f>
        <v>1</v>
      </c>
      <c r="O192" s="2">
        <v>33</v>
      </c>
      <c r="P192" s="2">
        <f t="shared" si="10"/>
        <v>0.55555555555555558</v>
      </c>
      <c r="X192" s="2">
        <f t="shared" si="11"/>
        <v>273.70555555555552</v>
      </c>
    </row>
    <row r="193" spans="1:24" x14ac:dyDescent="0.35">
      <c r="A193" s="2" t="s">
        <v>250</v>
      </c>
      <c r="B193" s="2" t="s">
        <v>61</v>
      </c>
      <c r="C193" s="2">
        <f>VLOOKUP(B193,{"iPhone",1;"Motorola",2;"Nokia",3;"Samsung",4;"Sony Erickson",5;"Sprint",6},2,0)</f>
        <v>1</v>
      </c>
      <c r="H193" s="2" t="s">
        <v>250</v>
      </c>
      <c r="I193" s="2" t="s">
        <v>41</v>
      </c>
      <c r="J193" s="2">
        <f>VLOOKUP(I193,{"Excellent",4;"Poor",1;"Good",3;"OK",2},2,0)</f>
        <v>3</v>
      </c>
      <c r="O193" s="2">
        <v>32</v>
      </c>
      <c r="P193" s="2">
        <f t="shared" si="10"/>
        <v>0</v>
      </c>
      <c r="X193" s="2">
        <f t="shared" si="11"/>
        <v>273.14999999999998</v>
      </c>
    </row>
    <row r="194" spans="1:24" x14ac:dyDescent="0.35">
      <c r="A194" s="2" t="s">
        <v>251</v>
      </c>
      <c r="B194" s="2" t="s">
        <v>61</v>
      </c>
      <c r="C194" s="2">
        <f>VLOOKUP(B194,{"iPhone",1;"Motorola",2;"Nokia",3;"Samsung",4;"Sony Erickson",5;"Sprint",6},2,0)</f>
        <v>1</v>
      </c>
      <c r="H194" s="2" t="s">
        <v>251</v>
      </c>
      <c r="I194" s="2" t="s">
        <v>41</v>
      </c>
      <c r="J194" s="2">
        <f>VLOOKUP(I194,{"Excellent",4;"Poor",1;"Good",3;"OK",2},2,0)</f>
        <v>3</v>
      </c>
      <c r="O194" s="2">
        <v>31</v>
      </c>
      <c r="P194" s="2">
        <f t="shared" si="10"/>
        <v>-0.55555555555555558</v>
      </c>
      <c r="X194" s="2">
        <f t="shared" si="11"/>
        <v>272.59444444444443</v>
      </c>
    </row>
    <row r="195" spans="1:24" x14ac:dyDescent="0.35">
      <c r="A195" s="2" t="s">
        <v>252</v>
      </c>
      <c r="B195" s="2" t="s">
        <v>61</v>
      </c>
      <c r="C195" s="2">
        <f>VLOOKUP(B195,{"iPhone",1;"Motorola",2;"Nokia",3;"Samsung",4;"Sony Erickson",5;"Sprint",6},2,0)</f>
        <v>1</v>
      </c>
      <c r="H195" s="2" t="s">
        <v>252</v>
      </c>
      <c r="I195" s="2" t="s">
        <v>37</v>
      </c>
      <c r="J195" s="2">
        <f>VLOOKUP(I195,{"Excellent",4;"Poor",1;"Good",3;"OK",2},2,0)</f>
        <v>2</v>
      </c>
      <c r="O195" s="2">
        <v>30</v>
      </c>
      <c r="P195" s="2">
        <f t="shared" si="10"/>
        <v>-1.1111111111111112</v>
      </c>
      <c r="X195" s="2">
        <f t="shared" si="11"/>
        <v>272.03888888888889</v>
      </c>
    </row>
    <row r="196" spans="1:24" x14ac:dyDescent="0.35">
      <c r="A196" s="2" t="s">
        <v>253</v>
      </c>
      <c r="B196" s="2" t="s">
        <v>79</v>
      </c>
      <c r="C196" s="2">
        <f>VLOOKUP(B196,{"iPhone",1;"Motorola",2;"Nokia",3;"Samsung",4;"Sony Erickson",5;"Sprint",6},2,0)</f>
        <v>5</v>
      </c>
      <c r="H196" s="2" t="s">
        <v>253</v>
      </c>
      <c r="I196" s="2" t="s">
        <v>41</v>
      </c>
      <c r="J196" s="2">
        <f>VLOOKUP(I196,{"Excellent",4;"Poor",1;"Good",3;"OK",2},2,0)</f>
        <v>3</v>
      </c>
      <c r="O196" s="2">
        <v>29</v>
      </c>
      <c r="P196" s="2">
        <f t="shared" si="10"/>
        <v>-1.6666666666666665</v>
      </c>
      <c r="X196" s="2">
        <f t="shared" si="11"/>
        <v>271.48333333333329</v>
      </c>
    </row>
    <row r="197" spans="1:24" x14ac:dyDescent="0.35">
      <c r="A197" s="2" t="s">
        <v>254</v>
      </c>
      <c r="B197" s="2" t="s">
        <v>61</v>
      </c>
      <c r="C197" s="2">
        <f>VLOOKUP(B197,{"iPhone",1;"Motorola",2;"Nokia",3;"Samsung",4;"Sony Erickson",5;"Sprint",6},2,0)</f>
        <v>1</v>
      </c>
      <c r="H197" s="2" t="s">
        <v>254</v>
      </c>
      <c r="I197" s="2" t="s">
        <v>40</v>
      </c>
      <c r="J197" s="2">
        <f>VLOOKUP(I197,{"Excellent",4;"Poor",1;"Good",3;"OK",2},2,0)</f>
        <v>1</v>
      </c>
      <c r="O197" s="2">
        <v>28</v>
      </c>
      <c r="P197" s="2">
        <f t="shared" ref="P197:P260" si="12">CONVERT(O197,"F","C")</f>
        <v>-2.2222222222222223</v>
      </c>
      <c r="X197" s="2">
        <f t="shared" si="11"/>
        <v>270.92777777777775</v>
      </c>
    </row>
    <row r="198" spans="1:24" x14ac:dyDescent="0.35">
      <c r="A198" s="2" t="s">
        <v>255</v>
      </c>
      <c r="B198" s="2" t="s">
        <v>36</v>
      </c>
      <c r="C198" s="2">
        <f>VLOOKUP(B198,{"iPhone",1;"Motorola",2;"Nokia",3;"Samsung",4;"Sony Erickson",5;"Sprint",6},2,0)</f>
        <v>2</v>
      </c>
      <c r="H198" s="2" t="s">
        <v>255</v>
      </c>
      <c r="I198" s="2" t="s">
        <v>37</v>
      </c>
      <c r="J198" s="2">
        <f>VLOOKUP(I198,{"Excellent",4;"Poor",1;"Good",3;"OK",2},2,0)</f>
        <v>2</v>
      </c>
      <c r="O198" s="2">
        <v>27</v>
      </c>
      <c r="P198" s="2">
        <f t="shared" si="12"/>
        <v>-2.7777777777777777</v>
      </c>
      <c r="X198" s="2">
        <f t="shared" ref="X198:X261" si="13">CONVERT(O198,"F","K")</f>
        <v>270.37222222222221</v>
      </c>
    </row>
    <row r="199" spans="1:24" x14ac:dyDescent="0.35">
      <c r="A199" s="2" t="s">
        <v>256</v>
      </c>
      <c r="B199" s="2" t="s">
        <v>61</v>
      </c>
      <c r="C199" s="2">
        <f>VLOOKUP(B199,{"iPhone",1;"Motorola",2;"Nokia",3;"Samsung",4;"Sony Erickson",5;"Sprint",6},2,0)</f>
        <v>1</v>
      </c>
      <c r="H199" s="2" t="s">
        <v>256</v>
      </c>
      <c r="I199" s="2" t="s">
        <v>41</v>
      </c>
      <c r="J199" s="2">
        <f>VLOOKUP(I199,{"Excellent",4;"Poor",1;"Good",3;"OK",2},2,0)</f>
        <v>3</v>
      </c>
      <c r="O199" s="2">
        <v>26</v>
      </c>
      <c r="P199" s="2">
        <f t="shared" si="12"/>
        <v>-3.333333333333333</v>
      </c>
      <c r="X199" s="2">
        <f t="shared" si="13"/>
        <v>269.81666666666666</v>
      </c>
    </row>
    <row r="200" spans="1:24" x14ac:dyDescent="0.35">
      <c r="A200" s="2" t="s">
        <v>257</v>
      </c>
      <c r="B200" s="2" t="s">
        <v>48</v>
      </c>
      <c r="C200" s="2">
        <f>VLOOKUP(B200,{"iPhone",1;"Motorola",2;"Nokia",3;"Samsung",4;"Sony Erickson",5;"Sprint",6},2,0)</f>
        <v>3</v>
      </c>
      <c r="H200" s="2" t="s">
        <v>257</v>
      </c>
      <c r="I200" s="2" t="s">
        <v>40</v>
      </c>
      <c r="J200" s="2">
        <f>VLOOKUP(I200,{"Excellent",4;"Poor",1;"Good",3;"OK",2},2,0)</f>
        <v>1</v>
      </c>
      <c r="O200" s="2">
        <v>25</v>
      </c>
      <c r="P200" s="2">
        <f t="shared" si="12"/>
        <v>-3.8888888888888888</v>
      </c>
      <c r="X200" s="2">
        <f t="shared" si="13"/>
        <v>269.26111111111106</v>
      </c>
    </row>
    <row r="201" spans="1:24" x14ac:dyDescent="0.35">
      <c r="A201" s="2" t="s">
        <v>258</v>
      </c>
      <c r="B201" s="2" t="s">
        <v>79</v>
      </c>
      <c r="C201" s="2">
        <f>VLOOKUP(B201,{"iPhone",1;"Motorola",2;"Nokia",3;"Samsung",4;"Sony Erickson",5;"Sprint",6},2,0)</f>
        <v>5</v>
      </c>
      <c r="H201" s="2" t="s">
        <v>258</v>
      </c>
      <c r="I201" s="2" t="s">
        <v>37</v>
      </c>
      <c r="J201" s="2">
        <f>VLOOKUP(I201,{"Excellent",4;"Poor",1;"Good",3;"OK",2},2,0)</f>
        <v>2</v>
      </c>
      <c r="O201" s="2">
        <v>24</v>
      </c>
      <c r="P201" s="2">
        <f t="shared" si="12"/>
        <v>-4.4444444444444446</v>
      </c>
      <c r="X201" s="2">
        <f t="shared" si="13"/>
        <v>268.70555555555552</v>
      </c>
    </row>
    <row r="202" spans="1:24" x14ac:dyDescent="0.35">
      <c r="A202" s="2" t="s">
        <v>259</v>
      </c>
      <c r="B202" s="2" t="s">
        <v>44</v>
      </c>
      <c r="C202" s="2">
        <f>VLOOKUP(B202,{"iPhone",1;"Motorola",2;"Nokia",3;"Samsung",4;"Sony Erickson",5;"Sprint",6},2,0)</f>
        <v>4</v>
      </c>
      <c r="H202" s="2" t="s">
        <v>259</v>
      </c>
      <c r="I202" s="2" t="s">
        <v>40</v>
      </c>
      <c r="J202" s="2">
        <f>VLOOKUP(I202,{"Excellent",4;"Poor",1;"Good",3;"OK",2},2,0)</f>
        <v>1</v>
      </c>
      <c r="O202" s="2">
        <v>23</v>
      </c>
      <c r="P202" s="2">
        <f t="shared" si="12"/>
        <v>-5</v>
      </c>
      <c r="X202" s="2">
        <f t="shared" si="13"/>
        <v>268.14999999999998</v>
      </c>
    </row>
    <row r="203" spans="1:24" x14ac:dyDescent="0.35">
      <c r="A203" s="2" t="s">
        <v>260</v>
      </c>
      <c r="B203" s="2" t="s">
        <v>57</v>
      </c>
      <c r="C203" s="2">
        <f>VLOOKUP(B203,{"iPhone",1;"Motorola",2;"Nokia",3;"Samsung",4;"Sony Erickson",5;"Sprint",6},2,0)</f>
        <v>6</v>
      </c>
      <c r="H203" s="2" t="s">
        <v>260</v>
      </c>
      <c r="I203" s="2" t="s">
        <v>37</v>
      </c>
      <c r="J203" s="2">
        <f>VLOOKUP(I203,{"Excellent",4;"Poor",1;"Good",3;"OK",2},2,0)</f>
        <v>2</v>
      </c>
      <c r="O203" s="2">
        <v>22</v>
      </c>
      <c r="P203" s="2">
        <f t="shared" si="12"/>
        <v>-5.5555555555555554</v>
      </c>
      <c r="X203" s="2">
        <f t="shared" si="13"/>
        <v>267.59444444444443</v>
      </c>
    </row>
    <row r="204" spans="1:24" x14ac:dyDescent="0.35">
      <c r="A204" s="2" t="s">
        <v>261</v>
      </c>
      <c r="B204" s="2" t="s">
        <v>61</v>
      </c>
      <c r="C204" s="2">
        <f>VLOOKUP(B204,{"iPhone",1;"Motorola",2;"Nokia",3;"Samsung",4;"Sony Erickson",5;"Sprint",6},2,0)</f>
        <v>1</v>
      </c>
      <c r="H204" s="2" t="s">
        <v>261</v>
      </c>
      <c r="I204" s="2" t="s">
        <v>40</v>
      </c>
      <c r="J204" s="2">
        <f>VLOOKUP(I204,{"Excellent",4;"Poor",1;"Good",3;"OK",2},2,0)</f>
        <v>1</v>
      </c>
      <c r="O204" s="2">
        <v>21</v>
      </c>
      <c r="P204" s="2">
        <f t="shared" si="12"/>
        <v>-6.1111111111111107</v>
      </c>
      <c r="X204" s="2">
        <f t="shared" si="13"/>
        <v>267.03888888888889</v>
      </c>
    </row>
    <row r="205" spans="1:24" x14ac:dyDescent="0.35">
      <c r="A205" s="2" t="s">
        <v>262</v>
      </c>
      <c r="B205" s="2" t="s">
        <v>36</v>
      </c>
      <c r="C205" s="2">
        <f>VLOOKUP(B205,{"iPhone",1;"Motorola",2;"Nokia",3;"Samsung",4;"Sony Erickson",5;"Sprint",6},2,0)</f>
        <v>2</v>
      </c>
      <c r="H205" s="2" t="s">
        <v>262</v>
      </c>
      <c r="I205" s="2" t="s">
        <v>41</v>
      </c>
      <c r="J205" s="2">
        <f>VLOOKUP(I205,{"Excellent",4;"Poor",1;"Good",3;"OK",2},2,0)</f>
        <v>3</v>
      </c>
      <c r="O205" s="2">
        <v>20</v>
      </c>
      <c r="P205" s="2">
        <f t="shared" si="12"/>
        <v>-6.6666666666666661</v>
      </c>
      <c r="X205" s="2">
        <f t="shared" si="13"/>
        <v>266.48333333333329</v>
      </c>
    </row>
    <row r="206" spans="1:24" x14ac:dyDescent="0.35">
      <c r="A206" s="2" t="s">
        <v>263</v>
      </c>
      <c r="B206" s="2" t="s">
        <v>61</v>
      </c>
      <c r="C206" s="2">
        <f>VLOOKUP(B206,{"iPhone",1;"Motorola",2;"Nokia",3;"Samsung",4;"Sony Erickson",5;"Sprint",6},2,0)</f>
        <v>1</v>
      </c>
      <c r="H206" s="2" t="s">
        <v>263</v>
      </c>
      <c r="I206" s="2" t="s">
        <v>37</v>
      </c>
      <c r="J206" s="2">
        <f>VLOOKUP(I206,{"Excellent",4;"Poor",1;"Good",3;"OK",2},2,0)</f>
        <v>2</v>
      </c>
      <c r="O206" s="2">
        <v>19</v>
      </c>
      <c r="P206" s="2">
        <f t="shared" si="12"/>
        <v>-7.2222222222222223</v>
      </c>
      <c r="X206" s="2">
        <f t="shared" si="13"/>
        <v>265.92777777777775</v>
      </c>
    </row>
    <row r="207" spans="1:24" x14ac:dyDescent="0.35">
      <c r="A207" s="2" t="s">
        <v>264</v>
      </c>
      <c r="B207" s="2" t="s">
        <v>61</v>
      </c>
      <c r="C207" s="2">
        <f>VLOOKUP(B207,{"iPhone",1;"Motorola",2;"Nokia",3;"Samsung",4;"Sony Erickson",5;"Sprint",6},2,0)</f>
        <v>1</v>
      </c>
      <c r="H207" s="2" t="s">
        <v>264</v>
      </c>
      <c r="I207" s="2" t="s">
        <v>6</v>
      </c>
      <c r="J207" s="2">
        <f>VLOOKUP(I207,{"Excellent",4;"Poor",1;"Good",3;"OK",2},2,0)</f>
        <v>4</v>
      </c>
      <c r="O207" s="2">
        <v>18</v>
      </c>
      <c r="P207" s="2">
        <f t="shared" si="12"/>
        <v>-7.7777777777777777</v>
      </c>
      <c r="X207" s="2">
        <f t="shared" si="13"/>
        <v>265.37222222222221</v>
      </c>
    </row>
    <row r="208" spans="1:24" x14ac:dyDescent="0.35">
      <c r="A208" s="2" t="s">
        <v>265</v>
      </c>
      <c r="B208" s="2" t="s">
        <v>57</v>
      </c>
      <c r="C208" s="2">
        <f>VLOOKUP(B208,{"iPhone",1;"Motorola",2;"Nokia",3;"Samsung",4;"Sony Erickson",5;"Sprint",6},2,0)</f>
        <v>6</v>
      </c>
      <c r="H208" s="2" t="s">
        <v>265</v>
      </c>
      <c r="I208" s="2" t="s">
        <v>41</v>
      </c>
      <c r="J208" s="2">
        <f>VLOOKUP(I208,{"Excellent",4;"Poor",1;"Good",3;"OK",2},2,0)</f>
        <v>3</v>
      </c>
      <c r="O208" s="2">
        <v>17</v>
      </c>
      <c r="P208" s="2">
        <f t="shared" si="12"/>
        <v>-8.3333333333333339</v>
      </c>
      <c r="X208" s="2">
        <f t="shared" si="13"/>
        <v>264.81666666666666</v>
      </c>
    </row>
    <row r="209" spans="1:24" x14ac:dyDescent="0.35">
      <c r="A209" s="2" t="s">
        <v>266</v>
      </c>
      <c r="B209" s="2" t="s">
        <v>57</v>
      </c>
      <c r="C209" s="2">
        <f>VLOOKUP(B209,{"iPhone",1;"Motorola",2;"Nokia",3;"Samsung",4;"Sony Erickson",5;"Sprint",6},2,0)</f>
        <v>6</v>
      </c>
      <c r="H209" s="2" t="s">
        <v>266</v>
      </c>
      <c r="I209" s="2" t="s">
        <v>40</v>
      </c>
      <c r="J209" s="2">
        <f>VLOOKUP(I209,{"Excellent",4;"Poor",1;"Good",3;"OK",2},2,0)</f>
        <v>1</v>
      </c>
      <c r="O209" s="2">
        <v>16</v>
      </c>
      <c r="P209" s="2">
        <f t="shared" si="12"/>
        <v>-8.8888888888888893</v>
      </c>
      <c r="X209" s="2">
        <f t="shared" si="13"/>
        <v>264.26111111111106</v>
      </c>
    </row>
    <row r="210" spans="1:24" x14ac:dyDescent="0.35">
      <c r="A210" s="2" t="s">
        <v>267</v>
      </c>
      <c r="B210" s="2" t="s">
        <v>61</v>
      </c>
      <c r="C210" s="2">
        <f>VLOOKUP(B210,{"iPhone",1;"Motorola",2;"Nokia",3;"Samsung",4;"Sony Erickson",5;"Sprint",6},2,0)</f>
        <v>1</v>
      </c>
      <c r="H210" s="2" t="s">
        <v>267</v>
      </c>
      <c r="I210" s="2" t="s">
        <v>40</v>
      </c>
      <c r="J210" s="2">
        <f>VLOOKUP(I210,{"Excellent",4;"Poor",1;"Good",3;"OK",2},2,0)</f>
        <v>1</v>
      </c>
      <c r="O210" s="2">
        <v>15</v>
      </c>
      <c r="P210" s="2">
        <f t="shared" si="12"/>
        <v>-9.4444444444444446</v>
      </c>
      <c r="X210" s="2">
        <f t="shared" si="13"/>
        <v>263.70555555555552</v>
      </c>
    </row>
    <row r="211" spans="1:24" x14ac:dyDescent="0.35">
      <c r="A211" s="2" t="s">
        <v>268</v>
      </c>
      <c r="B211" s="2" t="s">
        <v>79</v>
      </c>
      <c r="C211" s="2">
        <f>VLOOKUP(B211,{"iPhone",1;"Motorola",2;"Nokia",3;"Samsung",4;"Sony Erickson",5;"Sprint",6},2,0)</f>
        <v>5</v>
      </c>
      <c r="H211" s="2" t="s">
        <v>268</v>
      </c>
      <c r="I211" s="2" t="s">
        <v>40</v>
      </c>
      <c r="J211" s="2">
        <f>VLOOKUP(I211,{"Excellent",4;"Poor",1;"Good",3;"OK",2},2,0)</f>
        <v>1</v>
      </c>
      <c r="O211" s="2">
        <v>14</v>
      </c>
      <c r="P211" s="2">
        <f t="shared" si="12"/>
        <v>-10</v>
      </c>
      <c r="X211" s="2">
        <f t="shared" si="13"/>
        <v>263.14999999999998</v>
      </c>
    </row>
    <row r="212" spans="1:24" x14ac:dyDescent="0.35">
      <c r="A212" s="2" t="s">
        <v>269</v>
      </c>
      <c r="B212" s="2" t="s">
        <v>36</v>
      </c>
      <c r="C212" s="2">
        <f>VLOOKUP(B212,{"iPhone",1;"Motorola",2;"Nokia",3;"Samsung",4;"Sony Erickson",5;"Sprint",6},2,0)</f>
        <v>2</v>
      </c>
      <c r="H212" s="2" t="s">
        <v>269</v>
      </c>
      <c r="I212" s="2" t="s">
        <v>40</v>
      </c>
      <c r="J212" s="2">
        <f>VLOOKUP(I212,{"Excellent",4;"Poor",1;"Good",3;"OK",2},2,0)</f>
        <v>1</v>
      </c>
      <c r="O212" s="2">
        <v>13</v>
      </c>
      <c r="P212" s="2">
        <f t="shared" si="12"/>
        <v>-10.555555555555555</v>
      </c>
      <c r="X212" s="2">
        <f t="shared" si="13"/>
        <v>262.59444444444443</v>
      </c>
    </row>
    <row r="213" spans="1:24" x14ac:dyDescent="0.35">
      <c r="A213" s="2" t="s">
        <v>270</v>
      </c>
      <c r="B213" s="2" t="s">
        <v>61</v>
      </c>
      <c r="C213" s="2">
        <f>VLOOKUP(B213,{"iPhone",1;"Motorola",2;"Nokia",3;"Samsung",4;"Sony Erickson",5;"Sprint",6},2,0)</f>
        <v>1</v>
      </c>
      <c r="H213" s="2" t="s">
        <v>270</v>
      </c>
      <c r="I213" s="2" t="s">
        <v>40</v>
      </c>
      <c r="J213" s="2">
        <f>VLOOKUP(I213,{"Excellent",4;"Poor",1;"Good",3;"OK",2},2,0)</f>
        <v>1</v>
      </c>
      <c r="O213" s="2">
        <v>12</v>
      </c>
      <c r="P213" s="2">
        <f t="shared" si="12"/>
        <v>-11.111111111111111</v>
      </c>
      <c r="X213" s="2">
        <f t="shared" si="13"/>
        <v>262.03888888888889</v>
      </c>
    </row>
    <row r="214" spans="1:24" x14ac:dyDescent="0.35">
      <c r="A214" s="2" t="s">
        <v>271</v>
      </c>
      <c r="B214" s="2" t="s">
        <v>61</v>
      </c>
      <c r="C214" s="2">
        <f>VLOOKUP(B214,{"iPhone",1;"Motorola",2;"Nokia",3;"Samsung",4;"Sony Erickson",5;"Sprint",6},2,0)</f>
        <v>1</v>
      </c>
      <c r="H214" s="2" t="s">
        <v>271</v>
      </c>
      <c r="I214" s="2" t="s">
        <v>40</v>
      </c>
      <c r="J214" s="2">
        <f>VLOOKUP(I214,{"Excellent",4;"Poor",1;"Good",3;"OK",2},2,0)</f>
        <v>1</v>
      </c>
      <c r="O214" s="2">
        <v>11</v>
      </c>
      <c r="P214" s="2">
        <f t="shared" si="12"/>
        <v>-11.666666666666666</v>
      </c>
      <c r="X214" s="2">
        <f t="shared" si="13"/>
        <v>261.48333333333329</v>
      </c>
    </row>
    <row r="215" spans="1:24" x14ac:dyDescent="0.35">
      <c r="A215" s="2" t="s">
        <v>272</v>
      </c>
      <c r="B215" s="2" t="s">
        <v>44</v>
      </c>
      <c r="C215" s="2">
        <f>VLOOKUP(B215,{"iPhone",1;"Motorola",2;"Nokia",3;"Samsung",4;"Sony Erickson",5;"Sprint",6},2,0)</f>
        <v>4</v>
      </c>
      <c r="H215" s="2" t="s">
        <v>272</v>
      </c>
      <c r="I215" s="2" t="s">
        <v>40</v>
      </c>
      <c r="J215" s="2">
        <f>VLOOKUP(I215,{"Excellent",4;"Poor",1;"Good",3;"OK",2},2,0)</f>
        <v>1</v>
      </c>
      <c r="O215" s="2">
        <v>10</v>
      </c>
      <c r="P215" s="2">
        <f t="shared" si="12"/>
        <v>-12.222222222222221</v>
      </c>
      <c r="X215" s="2">
        <f t="shared" si="13"/>
        <v>260.92777777777775</v>
      </c>
    </row>
    <row r="216" spans="1:24" x14ac:dyDescent="0.35">
      <c r="A216" s="2" t="s">
        <v>273</v>
      </c>
      <c r="B216" s="2" t="s">
        <v>57</v>
      </c>
      <c r="C216" s="2">
        <f>VLOOKUP(B216,{"iPhone",1;"Motorola",2;"Nokia",3;"Samsung",4;"Sony Erickson",5;"Sprint",6},2,0)</f>
        <v>6</v>
      </c>
      <c r="H216" s="2" t="s">
        <v>273</v>
      </c>
      <c r="I216" s="2" t="s">
        <v>6</v>
      </c>
      <c r="J216" s="2">
        <f>VLOOKUP(I216,{"Excellent",4;"Poor",1;"Good",3;"OK",2},2,0)</f>
        <v>4</v>
      </c>
      <c r="O216" s="2">
        <v>9</v>
      </c>
      <c r="P216" s="2">
        <f t="shared" si="12"/>
        <v>-12.777777777777777</v>
      </c>
      <c r="X216" s="2">
        <f t="shared" si="13"/>
        <v>260.37222222222221</v>
      </c>
    </row>
    <row r="217" spans="1:24" x14ac:dyDescent="0.35">
      <c r="A217" s="2" t="s">
        <v>274</v>
      </c>
      <c r="B217" s="2" t="s">
        <v>61</v>
      </c>
      <c r="C217" s="2">
        <f>VLOOKUP(B217,{"iPhone",1;"Motorola",2;"Nokia",3;"Samsung",4;"Sony Erickson",5;"Sprint",6},2,0)</f>
        <v>1</v>
      </c>
      <c r="H217" s="2" t="s">
        <v>274</v>
      </c>
      <c r="I217" s="2" t="s">
        <v>6</v>
      </c>
      <c r="J217" s="2">
        <f>VLOOKUP(I217,{"Excellent",4;"Poor",1;"Good",3;"OK",2},2,0)</f>
        <v>4</v>
      </c>
      <c r="O217" s="2">
        <v>8</v>
      </c>
      <c r="P217" s="2">
        <f t="shared" si="12"/>
        <v>-13.333333333333332</v>
      </c>
      <c r="X217" s="2">
        <f t="shared" si="13"/>
        <v>259.81666666666666</v>
      </c>
    </row>
    <row r="218" spans="1:24" x14ac:dyDescent="0.35">
      <c r="A218" s="2" t="s">
        <v>275</v>
      </c>
      <c r="B218" s="2" t="s">
        <v>61</v>
      </c>
      <c r="C218" s="2">
        <f>VLOOKUP(B218,{"iPhone",1;"Motorola",2;"Nokia",3;"Samsung",4;"Sony Erickson",5;"Sprint",6},2,0)</f>
        <v>1</v>
      </c>
      <c r="H218" s="2" t="s">
        <v>275</v>
      </c>
      <c r="I218" s="2" t="s">
        <v>6</v>
      </c>
      <c r="J218" s="2">
        <f>VLOOKUP(I218,{"Excellent",4;"Poor",1;"Good",3;"OK",2},2,0)</f>
        <v>4</v>
      </c>
      <c r="O218" s="2">
        <v>7</v>
      </c>
      <c r="P218" s="2">
        <f t="shared" si="12"/>
        <v>-13.888888888888889</v>
      </c>
      <c r="X218" s="2">
        <f t="shared" si="13"/>
        <v>259.26111111111106</v>
      </c>
    </row>
    <row r="219" spans="1:24" x14ac:dyDescent="0.35">
      <c r="A219" s="2" t="s">
        <v>276</v>
      </c>
      <c r="B219" s="2" t="s">
        <v>48</v>
      </c>
      <c r="C219" s="2">
        <f>VLOOKUP(B219,{"iPhone",1;"Motorola",2;"Nokia",3;"Samsung",4;"Sony Erickson",5;"Sprint",6},2,0)</f>
        <v>3</v>
      </c>
      <c r="H219" s="2" t="s">
        <v>276</v>
      </c>
      <c r="I219" s="2" t="s">
        <v>37</v>
      </c>
      <c r="J219" s="2">
        <f>VLOOKUP(I219,{"Excellent",4;"Poor",1;"Good",3;"OK",2},2,0)</f>
        <v>2</v>
      </c>
      <c r="O219" s="2">
        <v>6</v>
      </c>
      <c r="P219" s="2">
        <f t="shared" si="12"/>
        <v>-14.444444444444445</v>
      </c>
      <c r="X219" s="2">
        <f t="shared" si="13"/>
        <v>258.70555555555552</v>
      </c>
    </row>
    <row r="220" spans="1:24" x14ac:dyDescent="0.35">
      <c r="A220" s="2" t="s">
        <v>277</v>
      </c>
      <c r="B220" s="2" t="s">
        <v>61</v>
      </c>
      <c r="C220" s="2">
        <f>VLOOKUP(B220,{"iPhone",1;"Motorola",2;"Nokia",3;"Samsung",4;"Sony Erickson",5;"Sprint",6},2,0)</f>
        <v>1</v>
      </c>
      <c r="H220" s="2" t="s">
        <v>277</v>
      </c>
      <c r="I220" s="2" t="s">
        <v>6</v>
      </c>
      <c r="J220" s="2">
        <f>VLOOKUP(I220,{"Excellent",4;"Poor",1;"Good",3;"OK",2},2,0)</f>
        <v>4</v>
      </c>
      <c r="O220" s="2">
        <v>5</v>
      </c>
      <c r="P220" s="2">
        <f t="shared" si="12"/>
        <v>-15</v>
      </c>
      <c r="X220" s="2">
        <f t="shared" si="13"/>
        <v>258.14999999999998</v>
      </c>
    </row>
    <row r="221" spans="1:24" x14ac:dyDescent="0.35">
      <c r="A221" s="2" t="s">
        <v>278</v>
      </c>
      <c r="B221" s="2" t="s">
        <v>57</v>
      </c>
      <c r="C221" s="2">
        <f>VLOOKUP(B221,{"iPhone",1;"Motorola",2;"Nokia",3;"Samsung",4;"Sony Erickson",5;"Sprint",6},2,0)</f>
        <v>6</v>
      </c>
      <c r="H221" s="2" t="s">
        <v>278</v>
      </c>
      <c r="I221" s="2" t="s">
        <v>40</v>
      </c>
      <c r="J221" s="2">
        <f>VLOOKUP(I221,{"Excellent",4;"Poor",1;"Good",3;"OK",2},2,0)</f>
        <v>1</v>
      </c>
      <c r="O221" s="2">
        <v>4</v>
      </c>
      <c r="P221" s="2">
        <f t="shared" si="12"/>
        <v>-15.555555555555555</v>
      </c>
      <c r="X221" s="2">
        <f t="shared" si="13"/>
        <v>257.59444444444443</v>
      </c>
    </row>
    <row r="222" spans="1:24" x14ac:dyDescent="0.35">
      <c r="A222" s="2" t="s">
        <v>279</v>
      </c>
      <c r="B222" s="2" t="s">
        <v>61</v>
      </c>
      <c r="C222" s="2">
        <f>VLOOKUP(B222,{"iPhone",1;"Motorola",2;"Nokia",3;"Samsung",4;"Sony Erickson",5;"Sprint",6},2,0)</f>
        <v>1</v>
      </c>
      <c r="H222" s="2" t="s">
        <v>279</v>
      </c>
      <c r="I222" s="2" t="s">
        <v>40</v>
      </c>
      <c r="J222" s="2">
        <f>VLOOKUP(I222,{"Excellent",4;"Poor",1;"Good",3;"OK",2},2,0)</f>
        <v>1</v>
      </c>
      <c r="O222" s="2">
        <v>3</v>
      </c>
      <c r="P222" s="2">
        <f t="shared" si="12"/>
        <v>-16.111111111111111</v>
      </c>
      <c r="X222" s="2">
        <f t="shared" si="13"/>
        <v>257.03888888888889</v>
      </c>
    </row>
    <row r="223" spans="1:24" x14ac:dyDescent="0.35">
      <c r="A223" s="2" t="s">
        <v>280</v>
      </c>
      <c r="B223" s="2" t="s">
        <v>48</v>
      </c>
      <c r="C223" s="2">
        <f>VLOOKUP(B223,{"iPhone",1;"Motorola",2;"Nokia",3;"Samsung",4;"Sony Erickson",5;"Sprint",6},2,0)</f>
        <v>3</v>
      </c>
      <c r="H223" s="2" t="s">
        <v>280</v>
      </c>
      <c r="I223" s="2" t="s">
        <v>37</v>
      </c>
      <c r="J223" s="2">
        <f>VLOOKUP(I223,{"Excellent",4;"Poor",1;"Good",3;"OK",2},2,0)</f>
        <v>2</v>
      </c>
      <c r="O223" s="2">
        <v>2</v>
      </c>
      <c r="P223" s="2">
        <f t="shared" si="12"/>
        <v>-16.666666666666668</v>
      </c>
      <c r="X223" s="2">
        <f t="shared" si="13"/>
        <v>256.48333333333329</v>
      </c>
    </row>
    <row r="224" spans="1:24" x14ac:dyDescent="0.35">
      <c r="A224" s="2" t="s">
        <v>281</v>
      </c>
      <c r="B224" s="2" t="s">
        <v>61</v>
      </c>
      <c r="C224" s="2">
        <f>VLOOKUP(B224,{"iPhone",1;"Motorola",2;"Nokia",3;"Samsung",4;"Sony Erickson",5;"Sprint",6},2,0)</f>
        <v>1</v>
      </c>
      <c r="H224" s="2" t="s">
        <v>281</v>
      </c>
      <c r="I224" s="2" t="s">
        <v>40</v>
      </c>
      <c r="J224" s="2">
        <f>VLOOKUP(I224,{"Excellent",4;"Poor",1;"Good",3;"OK",2},2,0)</f>
        <v>1</v>
      </c>
      <c r="O224" s="2">
        <v>1</v>
      </c>
      <c r="P224" s="2">
        <f t="shared" si="12"/>
        <v>-17.222222222222221</v>
      </c>
      <c r="X224" s="2">
        <f t="shared" si="13"/>
        <v>255.92777777777775</v>
      </c>
    </row>
    <row r="225" spans="1:24" x14ac:dyDescent="0.35">
      <c r="A225" s="2" t="s">
        <v>282</v>
      </c>
      <c r="B225" s="2" t="s">
        <v>48</v>
      </c>
      <c r="C225" s="2">
        <f>VLOOKUP(B225,{"iPhone",1;"Motorola",2;"Nokia",3;"Samsung",4;"Sony Erickson",5;"Sprint",6},2,0)</f>
        <v>3</v>
      </c>
      <c r="H225" s="2" t="s">
        <v>282</v>
      </c>
      <c r="I225" s="2" t="s">
        <v>37</v>
      </c>
      <c r="J225" s="2">
        <f>VLOOKUP(I225,{"Excellent",4;"Poor",1;"Good",3;"OK",2},2,0)</f>
        <v>2</v>
      </c>
      <c r="O225" s="2">
        <v>0</v>
      </c>
      <c r="P225" s="2">
        <f t="shared" si="12"/>
        <v>-17.777777777777779</v>
      </c>
      <c r="X225" s="2">
        <f t="shared" si="13"/>
        <v>255.37222222222221</v>
      </c>
    </row>
    <row r="226" spans="1:24" x14ac:dyDescent="0.35">
      <c r="A226" s="2" t="s">
        <v>283</v>
      </c>
      <c r="B226" s="2" t="s">
        <v>57</v>
      </c>
      <c r="C226" s="2">
        <f>VLOOKUP(B226,{"iPhone",1;"Motorola",2;"Nokia",3;"Samsung",4;"Sony Erickson",5;"Sprint",6},2,0)</f>
        <v>6</v>
      </c>
      <c r="H226" s="2" t="s">
        <v>283</v>
      </c>
      <c r="I226" s="2" t="s">
        <v>37</v>
      </c>
      <c r="J226" s="2">
        <f>VLOOKUP(I226,{"Excellent",4;"Poor",1;"Good",3;"OK",2},2,0)</f>
        <v>2</v>
      </c>
      <c r="O226" s="2">
        <v>-1</v>
      </c>
      <c r="P226" s="2">
        <f t="shared" si="12"/>
        <v>-18.333333333333332</v>
      </c>
      <c r="X226" s="2">
        <f t="shared" si="13"/>
        <v>254.81666666666663</v>
      </c>
    </row>
    <row r="227" spans="1:24" x14ac:dyDescent="0.35">
      <c r="A227" s="2" t="s">
        <v>284</v>
      </c>
      <c r="B227" s="2" t="s">
        <v>48</v>
      </c>
      <c r="C227" s="2">
        <f>VLOOKUP(B227,{"iPhone",1;"Motorola",2;"Nokia",3;"Samsung",4;"Sony Erickson",5;"Sprint",6},2,0)</f>
        <v>3</v>
      </c>
      <c r="H227" s="2" t="s">
        <v>284</v>
      </c>
      <c r="I227" s="2" t="s">
        <v>40</v>
      </c>
      <c r="J227" s="2">
        <f>VLOOKUP(I227,{"Excellent",4;"Poor",1;"Good",3;"OK",2},2,0)</f>
        <v>1</v>
      </c>
      <c r="O227" s="2">
        <v>-2</v>
      </c>
      <c r="P227" s="2">
        <f t="shared" si="12"/>
        <v>-18.888888888888889</v>
      </c>
      <c r="X227" s="2">
        <f t="shared" si="13"/>
        <v>254.26111111111109</v>
      </c>
    </row>
    <row r="228" spans="1:24" x14ac:dyDescent="0.35">
      <c r="A228" s="2" t="s">
        <v>285</v>
      </c>
      <c r="B228" s="2" t="s">
        <v>48</v>
      </c>
      <c r="C228" s="2">
        <f>VLOOKUP(B228,{"iPhone",1;"Motorola",2;"Nokia",3;"Samsung",4;"Sony Erickson",5;"Sprint",6},2,0)</f>
        <v>3</v>
      </c>
      <c r="H228" s="2" t="s">
        <v>285</v>
      </c>
      <c r="I228" s="2" t="s">
        <v>40</v>
      </c>
      <c r="J228" s="2">
        <f>VLOOKUP(I228,{"Excellent",4;"Poor",1;"Good",3;"OK",2},2,0)</f>
        <v>1</v>
      </c>
      <c r="O228" s="2">
        <v>-3</v>
      </c>
      <c r="P228" s="2">
        <f t="shared" si="12"/>
        <v>-19.444444444444443</v>
      </c>
      <c r="X228" s="2">
        <f t="shared" si="13"/>
        <v>253.70555555555552</v>
      </c>
    </row>
    <row r="229" spans="1:24" x14ac:dyDescent="0.35">
      <c r="A229" s="2" t="s">
        <v>286</v>
      </c>
      <c r="B229" s="2" t="s">
        <v>44</v>
      </c>
      <c r="C229" s="2">
        <f>VLOOKUP(B229,{"iPhone",1;"Motorola",2;"Nokia",3;"Samsung",4;"Sony Erickson",5;"Sprint",6},2,0)</f>
        <v>4</v>
      </c>
      <c r="H229" s="2" t="s">
        <v>286</v>
      </c>
      <c r="I229" s="2" t="s">
        <v>37</v>
      </c>
      <c r="J229" s="2">
        <f>VLOOKUP(I229,{"Excellent",4;"Poor",1;"Good",3;"OK",2},2,0)</f>
        <v>2</v>
      </c>
      <c r="O229" s="2">
        <v>-4</v>
      </c>
      <c r="P229" s="2">
        <f t="shared" si="12"/>
        <v>-20</v>
      </c>
      <c r="X229" s="2">
        <f t="shared" si="13"/>
        <v>253.14999999999998</v>
      </c>
    </row>
    <row r="230" spans="1:24" x14ac:dyDescent="0.35">
      <c r="A230" s="2" t="s">
        <v>287</v>
      </c>
      <c r="B230" s="2" t="s">
        <v>61</v>
      </c>
      <c r="C230" s="2">
        <f>VLOOKUP(B230,{"iPhone",1;"Motorola",2;"Nokia",3;"Samsung",4;"Sony Erickson",5;"Sprint",6},2,0)</f>
        <v>1</v>
      </c>
      <c r="H230" s="2" t="s">
        <v>287</v>
      </c>
      <c r="I230" s="2" t="s">
        <v>37</v>
      </c>
      <c r="J230" s="2">
        <f>VLOOKUP(I230,{"Excellent",4;"Poor",1;"Good",3;"OK",2},2,0)</f>
        <v>2</v>
      </c>
      <c r="O230" s="2">
        <v>-5</v>
      </c>
      <c r="P230" s="2">
        <f t="shared" si="12"/>
        <v>-20.555555555555554</v>
      </c>
      <c r="X230" s="2">
        <f t="shared" si="13"/>
        <v>252.59444444444443</v>
      </c>
    </row>
    <row r="231" spans="1:24" x14ac:dyDescent="0.35">
      <c r="A231" s="2" t="s">
        <v>288</v>
      </c>
      <c r="B231" s="2" t="s">
        <v>61</v>
      </c>
      <c r="C231" s="2">
        <f>VLOOKUP(B231,{"iPhone",1;"Motorola",2;"Nokia",3;"Samsung",4;"Sony Erickson",5;"Sprint",6},2,0)</f>
        <v>1</v>
      </c>
      <c r="H231" s="2" t="s">
        <v>288</v>
      </c>
      <c r="I231" s="2" t="s">
        <v>40</v>
      </c>
      <c r="J231" s="2">
        <f>VLOOKUP(I231,{"Excellent",4;"Poor",1;"Good",3;"OK",2},2,0)</f>
        <v>1</v>
      </c>
      <c r="O231" s="2">
        <v>-6</v>
      </c>
      <c r="P231" s="2">
        <f t="shared" si="12"/>
        <v>-21.111111111111111</v>
      </c>
      <c r="X231" s="2">
        <f t="shared" si="13"/>
        <v>252.03888888888886</v>
      </c>
    </row>
    <row r="232" spans="1:24" x14ac:dyDescent="0.35">
      <c r="A232" s="2" t="s">
        <v>289</v>
      </c>
      <c r="B232" s="2" t="s">
        <v>57</v>
      </c>
      <c r="C232" s="2">
        <f>VLOOKUP(B232,{"iPhone",1;"Motorola",2;"Nokia",3;"Samsung",4;"Sony Erickson",5;"Sprint",6},2,0)</f>
        <v>6</v>
      </c>
      <c r="H232" s="2" t="s">
        <v>289</v>
      </c>
      <c r="I232" s="2" t="s">
        <v>37</v>
      </c>
      <c r="J232" s="2">
        <f>VLOOKUP(I232,{"Excellent",4;"Poor",1;"Good",3;"OK",2},2,0)</f>
        <v>2</v>
      </c>
      <c r="O232" s="2">
        <v>-7</v>
      </c>
      <c r="P232" s="2">
        <f t="shared" si="12"/>
        <v>-21.666666666666668</v>
      </c>
      <c r="X232" s="2">
        <f t="shared" si="13"/>
        <v>251.48333333333332</v>
      </c>
    </row>
    <row r="233" spans="1:24" x14ac:dyDescent="0.35">
      <c r="A233" s="2" t="s">
        <v>290</v>
      </c>
      <c r="B233" s="2" t="s">
        <v>36</v>
      </c>
      <c r="C233" s="2">
        <f>VLOOKUP(B233,{"iPhone",1;"Motorola",2;"Nokia",3;"Samsung",4;"Sony Erickson",5;"Sprint",6},2,0)</f>
        <v>2</v>
      </c>
      <c r="H233" s="2" t="s">
        <v>290</v>
      </c>
      <c r="I233" s="2" t="s">
        <v>40</v>
      </c>
      <c r="J233" s="2">
        <f>VLOOKUP(I233,{"Excellent",4;"Poor",1;"Good",3;"OK",2},2,0)</f>
        <v>1</v>
      </c>
      <c r="O233" s="2">
        <v>-8</v>
      </c>
      <c r="P233" s="2">
        <f t="shared" si="12"/>
        <v>-22.222222222222221</v>
      </c>
      <c r="X233" s="2">
        <f t="shared" si="13"/>
        <v>250.92777777777775</v>
      </c>
    </row>
    <row r="234" spans="1:24" x14ac:dyDescent="0.35">
      <c r="A234" s="2" t="s">
        <v>291</v>
      </c>
      <c r="B234" s="2" t="s">
        <v>57</v>
      </c>
      <c r="C234" s="2">
        <f>VLOOKUP(B234,{"iPhone",1;"Motorola",2;"Nokia",3;"Samsung",4;"Sony Erickson",5;"Sprint",6},2,0)</f>
        <v>6</v>
      </c>
      <c r="H234" s="2" t="s">
        <v>291</v>
      </c>
      <c r="I234" s="2" t="s">
        <v>40</v>
      </c>
      <c r="J234" s="2">
        <f>VLOOKUP(I234,{"Excellent",4;"Poor",1;"Good",3;"OK",2},2,0)</f>
        <v>1</v>
      </c>
      <c r="O234" s="2">
        <v>-9</v>
      </c>
      <c r="P234" s="2">
        <f t="shared" si="12"/>
        <v>-22.777777777777779</v>
      </c>
      <c r="X234" s="2">
        <f t="shared" si="13"/>
        <v>250.37222222222221</v>
      </c>
    </row>
    <row r="235" spans="1:24" x14ac:dyDescent="0.35">
      <c r="A235" s="2" t="s">
        <v>292</v>
      </c>
      <c r="B235" s="2" t="s">
        <v>61</v>
      </c>
      <c r="C235" s="2">
        <f>VLOOKUP(B235,{"iPhone",1;"Motorola",2;"Nokia",3;"Samsung",4;"Sony Erickson",5;"Sprint",6},2,0)</f>
        <v>1</v>
      </c>
      <c r="H235" s="2" t="s">
        <v>292</v>
      </c>
      <c r="I235" s="2" t="s">
        <v>40</v>
      </c>
      <c r="J235" s="2">
        <f>VLOOKUP(I235,{"Excellent",4;"Poor",1;"Good",3;"OK",2},2,0)</f>
        <v>1</v>
      </c>
      <c r="O235" s="2">
        <v>-10</v>
      </c>
      <c r="P235" s="2">
        <f t="shared" si="12"/>
        <v>-23.333333333333332</v>
      </c>
      <c r="X235" s="2">
        <f t="shared" si="13"/>
        <v>249.81666666666663</v>
      </c>
    </row>
    <row r="236" spans="1:24" x14ac:dyDescent="0.35">
      <c r="A236" s="2" t="s">
        <v>293</v>
      </c>
      <c r="B236" s="2" t="s">
        <v>61</v>
      </c>
      <c r="C236" s="2">
        <f>VLOOKUP(B236,{"iPhone",1;"Motorola",2;"Nokia",3;"Samsung",4;"Sony Erickson",5;"Sprint",6},2,0)</f>
        <v>1</v>
      </c>
      <c r="H236" s="2" t="s">
        <v>293</v>
      </c>
      <c r="I236" s="2" t="s">
        <v>40</v>
      </c>
      <c r="J236" s="2">
        <f>VLOOKUP(I236,{"Excellent",4;"Poor",1;"Good",3;"OK",2},2,0)</f>
        <v>1</v>
      </c>
      <c r="O236" s="2">
        <v>-11</v>
      </c>
      <c r="P236" s="2">
        <f t="shared" si="12"/>
        <v>-23.888888888888889</v>
      </c>
      <c r="X236" s="2">
        <f t="shared" si="13"/>
        <v>249.26111111111109</v>
      </c>
    </row>
    <row r="237" spans="1:24" x14ac:dyDescent="0.35">
      <c r="A237" s="2" t="s">
        <v>294</v>
      </c>
      <c r="B237" s="2" t="s">
        <v>79</v>
      </c>
      <c r="C237" s="2">
        <f>VLOOKUP(B237,{"iPhone",1;"Motorola",2;"Nokia",3;"Samsung",4;"Sony Erickson",5;"Sprint",6},2,0)</f>
        <v>5</v>
      </c>
      <c r="H237" s="2" t="s">
        <v>294</v>
      </c>
      <c r="I237" s="2" t="s">
        <v>40</v>
      </c>
      <c r="J237" s="2">
        <f>VLOOKUP(I237,{"Excellent",4;"Poor",1;"Good",3;"OK",2},2,0)</f>
        <v>1</v>
      </c>
      <c r="O237" s="2">
        <v>-12</v>
      </c>
      <c r="P237" s="2">
        <f t="shared" si="12"/>
        <v>-24.444444444444443</v>
      </c>
      <c r="X237" s="2">
        <f t="shared" si="13"/>
        <v>248.70555555555552</v>
      </c>
    </row>
    <row r="238" spans="1:24" x14ac:dyDescent="0.35">
      <c r="A238" s="2" t="s">
        <v>295</v>
      </c>
      <c r="B238" s="2" t="s">
        <v>57</v>
      </c>
      <c r="C238" s="2">
        <f>VLOOKUP(B238,{"iPhone",1;"Motorola",2;"Nokia",3;"Samsung",4;"Sony Erickson",5;"Sprint",6},2,0)</f>
        <v>6</v>
      </c>
      <c r="H238" s="2" t="s">
        <v>295</v>
      </c>
      <c r="I238" s="2" t="s">
        <v>37</v>
      </c>
      <c r="J238" s="2">
        <f>VLOOKUP(I238,{"Excellent",4;"Poor",1;"Good",3;"OK",2},2,0)</f>
        <v>2</v>
      </c>
      <c r="O238" s="2">
        <v>-13</v>
      </c>
      <c r="P238" s="2">
        <f t="shared" si="12"/>
        <v>-25</v>
      </c>
      <c r="X238" s="2">
        <f t="shared" si="13"/>
        <v>248.14999999999998</v>
      </c>
    </row>
    <row r="239" spans="1:24" x14ac:dyDescent="0.35">
      <c r="A239" s="2" t="s">
        <v>296</v>
      </c>
      <c r="B239" s="2" t="s">
        <v>61</v>
      </c>
      <c r="C239" s="2">
        <f>VLOOKUP(B239,{"iPhone",1;"Motorola",2;"Nokia",3;"Samsung",4;"Sony Erickson",5;"Sprint",6},2,0)</f>
        <v>1</v>
      </c>
      <c r="H239" s="2" t="s">
        <v>296</v>
      </c>
      <c r="I239" s="2" t="s">
        <v>40</v>
      </c>
      <c r="J239" s="2">
        <f>VLOOKUP(I239,{"Excellent",4;"Poor",1;"Good",3;"OK",2},2,0)</f>
        <v>1</v>
      </c>
      <c r="O239" s="2">
        <v>-14</v>
      </c>
      <c r="P239" s="2">
        <f t="shared" si="12"/>
        <v>-25.555555555555554</v>
      </c>
      <c r="X239" s="2">
        <f t="shared" si="13"/>
        <v>247.59444444444443</v>
      </c>
    </row>
    <row r="240" spans="1:24" x14ac:dyDescent="0.35">
      <c r="A240" s="2" t="s">
        <v>297</v>
      </c>
      <c r="B240" s="2" t="s">
        <v>61</v>
      </c>
      <c r="C240" s="2">
        <f>VLOOKUP(B240,{"iPhone",1;"Motorola",2;"Nokia",3;"Samsung",4;"Sony Erickson",5;"Sprint",6},2,0)</f>
        <v>1</v>
      </c>
      <c r="H240" s="2" t="s">
        <v>297</v>
      </c>
      <c r="I240" s="2" t="s">
        <v>40</v>
      </c>
      <c r="J240" s="2">
        <f>VLOOKUP(I240,{"Excellent",4;"Poor",1;"Good",3;"OK",2},2,0)</f>
        <v>1</v>
      </c>
      <c r="O240" s="2">
        <v>-15</v>
      </c>
      <c r="P240" s="2">
        <f t="shared" si="12"/>
        <v>-26.111111111111111</v>
      </c>
      <c r="X240" s="2">
        <f t="shared" si="13"/>
        <v>247.03888888888886</v>
      </c>
    </row>
    <row r="241" spans="1:24" x14ac:dyDescent="0.35">
      <c r="A241" s="2" t="s">
        <v>298</v>
      </c>
      <c r="B241" s="2" t="s">
        <v>44</v>
      </c>
      <c r="C241" s="2">
        <f>VLOOKUP(B241,{"iPhone",1;"Motorola",2;"Nokia",3;"Samsung",4;"Sony Erickson",5;"Sprint",6},2,0)</f>
        <v>4</v>
      </c>
      <c r="H241" s="2" t="s">
        <v>298</v>
      </c>
      <c r="I241" s="2" t="s">
        <v>40</v>
      </c>
      <c r="J241" s="2">
        <f>VLOOKUP(I241,{"Excellent",4;"Poor",1;"Good",3;"OK",2},2,0)</f>
        <v>1</v>
      </c>
      <c r="O241" s="2">
        <v>-16</v>
      </c>
      <c r="P241" s="2">
        <f t="shared" si="12"/>
        <v>-26.666666666666664</v>
      </c>
      <c r="X241" s="2">
        <f t="shared" si="13"/>
        <v>246.48333333333332</v>
      </c>
    </row>
    <row r="242" spans="1:24" x14ac:dyDescent="0.35">
      <c r="A242" s="2" t="s">
        <v>299</v>
      </c>
      <c r="B242" s="2" t="s">
        <v>79</v>
      </c>
      <c r="C242" s="2">
        <f>VLOOKUP(B242,{"iPhone",1;"Motorola",2;"Nokia",3;"Samsung",4;"Sony Erickson",5;"Sprint",6},2,0)</f>
        <v>5</v>
      </c>
      <c r="H242" s="2" t="s">
        <v>299</v>
      </c>
      <c r="I242" s="2" t="s">
        <v>41</v>
      </c>
      <c r="J242" s="2">
        <f>VLOOKUP(I242,{"Excellent",4;"Poor",1;"Good",3;"OK",2},2,0)</f>
        <v>3</v>
      </c>
      <c r="O242" s="2">
        <v>-17</v>
      </c>
      <c r="P242" s="2">
        <f t="shared" si="12"/>
        <v>-27.222222222222221</v>
      </c>
      <c r="X242" s="2">
        <f t="shared" si="13"/>
        <v>245.92777777777775</v>
      </c>
    </row>
    <row r="243" spans="1:24" x14ac:dyDescent="0.35">
      <c r="A243" s="2" t="s">
        <v>300</v>
      </c>
      <c r="B243" s="2" t="s">
        <v>79</v>
      </c>
      <c r="C243" s="2">
        <f>VLOOKUP(B243,{"iPhone",1;"Motorola",2;"Nokia",3;"Samsung",4;"Sony Erickson",5;"Sprint",6},2,0)</f>
        <v>5</v>
      </c>
      <c r="H243" s="2" t="s">
        <v>300</v>
      </c>
      <c r="I243" s="2" t="s">
        <v>6</v>
      </c>
      <c r="J243" s="2">
        <f>VLOOKUP(I243,{"Excellent",4;"Poor",1;"Good",3;"OK",2},2,0)</f>
        <v>4</v>
      </c>
      <c r="O243" s="2">
        <v>-18</v>
      </c>
      <c r="P243" s="2">
        <f t="shared" si="12"/>
        <v>-27.777777777777779</v>
      </c>
      <c r="X243" s="2">
        <f t="shared" si="13"/>
        <v>245.37222222222221</v>
      </c>
    </row>
    <row r="244" spans="1:24" x14ac:dyDescent="0.35">
      <c r="A244" s="2" t="s">
        <v>301</v>
      </c>
      <c r="B244" s="2" t="s">
        <v>61</v>
      </c>
      <c r="C244" s="2">
        <f>VLOOKUP(B244,{"iPhone",1;"Motorola",2;"Nokia",3;"Samsung",4;"Sony Erickson",5;"Sprint",6},2,0)</f>
        <v>1</v>
      </c>
      <c r="H244" s="2" t="s">
        <v>301</v>
      </c>
      <c r="I244" s="2" t="s">
        <v>41</v>
      </c>
      <c r="J244" s="2">
        <f>VLOOKUP(I244,{"Excellent",4;"Poor",1;"Good",3;"OK",2},2,0)</f>
        <v>3</v>
      </c>
      <c r="O244" s="2">
        <v>-19</v>
      </c>
      <c r="P244" s="2">
        <f t="shared" si="12"/>
        <v>-28.333333333333332</v>
      </c>
      <c r="X244" s="2">
        <f t="shared" si="13"/>
        <v>244.81666666666663</v>
      </c>
    </row>
    <row r="245" spans="1:24" x14ac:dyDescent="0.35">
      <c r="A245" s="2" t="s">
        <v>302</v>
      </c>
      <c r="B245" s="2" t="s">
        <v>36</v>
      </c>
      <c r="C245" s="2">
        <f>VLOOKUP(B245,{"iPhone",1;"Motorola",2;"Nokia",3;"Samsung",4;"Sony Erickson",5;"Sprint",6},2,0)</f>
        <v>2</v>
      </c>
      <c r="H245" s="2" t="s">
        <v>302</v>
      </c>
      <c r="I245" s="2" t="s">
        <v>40</v>
      </c>
      <c r="J245" s="2">
        <f>VLOOKUP(I245,{"Excellent",4;"Poor",1;"Good",3;"OK",2},2,0)</f>
        <v>1</v>
      </c>
      <c r="O245" s="2">
        <v>-20</v>
      </c>
      <c r="P245" s="2">
        <f t="shared" si="12"/>
        <v>-28.888888888888889</v>
      </c>
      <c r="X245" s="2">
        <f t="shared" si="13"/>
        <v>244.26111111111109</v>
      </c>
    </row>
    <row r="246" spans="1:24" x14ac:dyDescent="0.35">
      <c r="A246" s="2" t="s">
        <v>303</v>
      </c>
      <c r="B246" s="2" t="s">
        <v>44</v>
      </c>
      <c r="C246" s="2">
        <f>VLOOKUP(B246,{"iPhone",1;"Motorola",2;"Nokia",3;"Samsung",4;"Sony Erickson",5;"Sprint",6},2,0)</f>
        <v>4</v>
      </c>
      <c r="H246" s="2" t="s">
        <v>303</v>
      </c>
      <c r="I246" s="2" t="s">
        <v>40</v>
      </c>
      <c r="J246" s="2">
        <f>VLOOKUP(I246,{"Excellent",4;"Poor",1;"Good",3;"OK",2},2,0)</f>
        <v>1</v>
      </c>
      <c r="O246" s="2">
        <v>-21</v>
      </c>
      <c r="P246" s="2">
        <f t="shared" si="12"/>
        <v>-29.444444444444443</v>
      </c>
      <c r="X246" s="2">
        <f t="shared" si="13"/>
        <v>243.70555555555552</v>
      </c>
    </row>
    <row r="247" spans="1:24" x14ac:dyDescent="0.35">
      <c r="A247" s="2" t="s">
        <v>304</v>
      </c>
      <c r="B247" s="2" t="s">
        <v>61</v>
      </c>
      <c r="C247" s="2">
        <f>VLOOKUP(B247,{"iPhone",1;"Motorola",2;"Nokia",3;"Samsung",4;"Sony Erickson",5;"Sprint",6},2,0)</f>
        <v>1</v>
      </c>
      <c r="H247" s="2" t="s">
        <v>304</v>
      </c>
      <c r="I247" s="2" t="s">
        <v>40</v>
      </c>
      <c r="J247" s="2">
        <f>VLOOKUP(I247,{"Excellent",4;"Poor",1;"Good",3;"OK",2},2,0)</f>
        <v>1</v>
      </c>
      <c r="O247" s="2">
        <v>-22</v>
      </c>
      <c r="P247" s="2">
        <f t="shared" si="12"/>
        <v>-30</v>
      </c>
      <c r="X247" s="2">
        <f t="shared" si="13"/>
        <v>243.14999999999998</v>
      </c>
    </row>
    <row r="248" spans="1:24" x14ac:dyDescent="0.35">
      <c r="A248" s="2" t="s">
        <v>305</v>
      </c>
      <c r="B248" s="2" t="s">
        <v>48</v>
      </c>
      <c r="C248" s="2">
        <f>VLOOKUP(B248,{"iPhone",1;"Motorola",2;"Nokia",3;"Samsung",4;"Sony Erickson",5;"Sprint",6},2,0)</f>
        <v>3</v>
      </c>
      <c r="H248" s="2" t="s">
        <v>305</v>
      </c>
      <c r="I248" s="2" t="s">
        <v>40</v>
      </c>
      <c r="J248" s="2">
        <f>VLOOKUP(I248,{"Excellent",4;"Poor",1;"Good",3;"OK",2},2,0)</f>
        <v>1</v>
      </c>
      <c r="O248" s="2">
        <v>-23</v>
      </c>
      <c r="P248" s="2">
        <f t="shared" si="12"/>
        <v>-30.555555555555554</v>
      </c>
      <c r="X248" s="2">
        <f t="shared" si="13"/>
        <v>242.59444444444443</v>
      </c>
    </row>
    <row r="249" spans="1:24" x14ac:dyDescent="0.35">
      <c r="A249" s="2" t="s">
        <v>306</v>
      </c>
      <c r="B249" s="2" t="s">
        <v>79</v>
      </c>
      <c r="C249" s="2">
        <f>VLOOKUP(B249,{"iPhone",1;"Motorola",2;"Nokia",3;"Samsung",4;"Sony Erickson",5;"Sprint",6},2,0)</f>
        <v>5</v>
      </c>
      <c r="H249" s="2" t="s">
        <v>306</v>
      </c>
      <c r="I249" s="2" t="s">
        <v>37</v>
      </c>
      <c r="J249" s="2">
        <f>VLOOKUP(I249,{"Excellent",4;"Poor",1;"Good",3;"OK",2},2,0)</f>
        <v>2</v>
      </c>
      <c r="O249" s="2">
        <v>-24</v>
      </c>
      <c r="P249" s="2">
        <f t="shared" si="12"/>
        <v>-31.111111111111111</v>
      </c>
      <c r="X249" s="2">
        <f t="shared" si="13"/>
        <v>242.03888888888886</v>
      </c>
    </row>
    <row r="250" spans="1:24" x14ac:dyDescent="0.35">
      <c r="A250" s="2" t="s">
        <v>307</v>
      </c>
      <c r="B250" s="2" t="s">
        <v>44</v>
      </c>
      <c r="C250" s="2">
        <f>VLOOKUP(B250,{"iPhone",1;"Motorola",2;"Nokia",3;"Samsung",4;"Sony Erickson",5;"Sprint",6},2,0)</f>
        <v>4</v>
      </c>
      <c r="H250" s="2" t="s">
        <v>307</v>
      </c>
      <c r="I250" s="2" t="s">
        <v>37</v>
      </c>
      <c r="J250" s="2">
        <f>VLOOKUP(I250,{"Excellent",4;"Poor",1;"Good",3;"OK",2},2,0)</f>
        <v>2</v>
      </c>
      <c r="O250" s="2">
        <v>-25</v>
      </c>
      <c r="P250" s="2">
        <f t="shared" si="12"/>
        <v>-31.666666666666664</v>
      </c>
      <c r="X250" s="2">
        <f t="shared" si="13"/>
        <v>241.48333333333332</v>
      </c>
    </row>
    <row r="251" spans="1:24" x14ac:dyDescent="0.35">
      <c r="A251" s="2" t="s">
        <v>308</v>
      </c>
      <c r="B251" s="2" t="s">
        <v>48</v>
      </c>
      <c r="C251" s="2">
        <f>VLOOKUP(B251,{"iPhone",1;"Motorola",2;"Nokia",3;"Samsung",4;"Sony Erickson",5;"Sprint",6},2,0)</f>
        <v>3</v>
      </c>
      <c r="H251" s="2" t="s">
        <v>308</v>
      </c>
      <c r="I251" s="2" t="s">
        <v>41</v>
      </c>
      <c r="J251" s="2">
        <f>VLOOKUP(I251,{"Excellent",4;"Poor",1;"Good",3;"OK",2},2,0)</f>
        <v>3</v>
      </c>
      <c r="O251" s="2">
        <v>-26</v>
      </c>
      <c r="P251" s="2">
        <f t="shared" si="12"/>
        <v>-32.222222222222221</v>
      </c>
      <c r="X251" s="2">
        <f t="shared" si="13"/>
        <v>240.92777777777775</v>
      </c>
    </row>
    <row r="252" spans="1:24" x14ac:dyDescent="0.35">
      <c r="A252" s="2" t="s">
        <v>309</v>
      </c>
      <c r="B252" s="2" t="s">
        <v>36</v>
      </c>
      <c r="C252" s="2">
        <f>VLOOKUP(B252,{"iPhone",1;"Motorola",2;"Nokia",3;"Samsung",4;"Sony Erickson",5;"Sprint",6},2,0)</f>
        <v>2</v>
      </c>
      <c r="H252" s="2" t="s">
        <v>309</v>
      </c>
      <c r="I252" s="2" t="s">
        <v>37</v>
      </c>
      <c r="J252" s="2">
        <f>VLOOKUP(I252,{"Excellent",4;"Poor",1;"Good",3;"OK",2},2,0)</f>
        <v>2</v>
      </c>
      <c r="O252" s="2">
        <v>-27</v>
      </c>
      <c r="P252" s="2">
        <f t="shared" si="12"/>
        <v>-32.777777777777779</v>
      </c>
      <c r="X252" s="2">
        <f t="shared" si="13"/>
        <v>240.37222222222221</v>
      </c>
    </row>
    <row r="253" spans="1:24" x14ac:dyDescent="0.35">
      <c r="A253" s="2" t="s">
        <v>310</v>
      </c>
      <c r="B253" s="2" t="s">
        <v>79</v>
      </c>
      <c r="C253" s="2">
        <f>VLOOKUP(B253,{"iPhone",1;"Motorola",2;"Nokia",3;"Samsung",4;"Sony Erickson",5;"Sprint",6},2,0)</f>
        <v>5</v>
      </c>
      <c r="H253" s="2" t="s">
        <v>310</v>
      </c>
      <c r="I253" s="2" t="s">
        <v>37</v>
      </c>
      <c r="J253" s="2">
        <f>VLOOKUP(I253,{"Excellent",4;"Poor",1;"Good",3;"OK",2},2,0)</f>
        <v>2</v>
      </c>
      <c r="O253" s="2">
        <v>-28</v>
      </c>
      <c r="P253" s="2">
        <f t="shared" si="12"/>
        <v>-33.333333333333336</v>
      </c>
      <c r="X253" s="2">
        <f t="shared" si="13"/>
        <v>239.81666666666663</v>
      </c>
    </row>
    <row r="254" spans="1:24" x14ac:dyDescent="0.35">
      <c r="A254" s="2" t="s">
        <v>311</v>
      </c>
      <c r="B254" s="2" t="s">
        <v>57</v>
      </c>
      <c r="C254" s="2">
        <f>VLOOKUP(B254,{"iPhone",1;"Motorola",2;"Nokia",3;"Samsung",4;"Sony Erickson",5;"Sprint",6},2,0)</f>
        <v>6</v>
      </c>
      <c r="H254" s="2" t="s">
        <v>311</v>
      </c>
      <c r="I254" s="2" t="s">
        <v>40</v>
      </c>
      <c r="J254" s="2">
        <f>VLOOKUP(I254,{"Excellent",4;"Poor",1;"Good",3;"OK",2},2,0)</f>
        <v>1</v>
      </c>
      <c r="O254" s="2">
        <v>-29</v>
      </c>
      <c r="P254" s="2">
        <f t="shared" si="12"/>
        <v>-33.888888888888886</v>
      </c>
      <c r="X254" s="2">
        <f t="shared" si="13"/>
        <v>239.26111111111109</v>
      </c>
    </row>
    <row r="255" spans="1:24" x14ac:dyDescent="0.35">
      <c r="A255" s="2" t="s">
        <v>312</v>
      </c>
      <c r="B255" s="2" t="s">
        <v>48</v>
      </c>
      <c r="C255" s="2">
        <f>VLOOKUP(B255,{"iPhone",1;"Motorola",2;"Nokia",3;"Samsung",4;"Sony Erickson",5;"Sprint",6},2,0)</f>
        <v>3</v>
      </c>
      <c r="H255" s="2" t="s">
        <v>312</v>
      </c>
      <c r="I255" s="2" t="s">
        <v>40</v>
      </c>
      <c r="J255" s="2">
        <f>VLOOKUP(I255,{"Excellent",4;"Poor",1;"Good",3;"OK",2},2,0)</f>
        <v>1</v>
      </c>
      <c r="O255" s="2">
        <v>-30</v>
      </c>
      <c r="P255" s="2">
        <f t="shared" si="12"/>
        <v>-34.444444444444443</v>
      </c>
      <c r="X255" s="2">
        <f t="shared" si="13"/>
        <v>238.70555555555552</v>
      </c>
    </row>
    <row r="256" spans="1:24" x14ac:dyDescent="0.35">
      <c r="A256" s="2" t="s">
        <v>313</v>
      </c>
      <c r="B256" s="2" t="s">
        <v>79</v>
      </c>
      <c r="C256" s="2">
        <f>VLOOKUP(B256,{"iPhone",1;"Motorola",2;"Nokia",3;"Samsung",4;"Sony Erickson",5;"Sprint",6},2,0)</f>
        <v>5</v>
      </c>
      <c r="H256" s="2" t="s">
        <v>313</v>
      </c>
      <c r="I256" s="2" t="s">
        <v>37</v>
      </c>
      <c r="J256" s="2">
        <f>VLOOKUP(I256,{"Excellent",4;"Poor",1;"Good",3;"OK",2},2,0)</f>
        <v>2</v>
      </c>
      <c r="O256" s="2">
        <v>-31</v>
      </c>
      <c r="P256" s="2">
        <f t="shared" si="12"/>
        <v>-35</v>
      </c>
      <c r="X256" s="2">
        <f t="shared" si="13"/>
        <v>238.14999999999998</v>
      </c>
    </row>
    <row r="257" spans="1:24" x14ac:dyDescent="0.35">
      <c r="A257" s="2" t="s">
        <v>314</v>
      </c>
      <c r="B257" s="2" t="s">
        <v>48</v>
      </c>
      <c r="C257" s="2">
        <f>VLOOKUP(B257,{"iPhone",1;"Motorola",2;"Nokia",3;"Samsung",4;"Sony Erickson",5;"Sprint",6},2,0)</f>
        <v>3</v>
      </c>
      <c r="H257" s="2" t="s">
        <v>314</v>
      </c>
      <c r="I257" s="2" t="s">
        <v>37</v>
      </c>
      <c r="J257" s="2">
        <f>VLOOKUP(I257,{"Excellent",4;"Poor",1;"Good",3;"OK",2},2,0)</f>
        <v>2</v>
      </c>
      <c r="O257" s="2">
        <v>-32</v>
      </c>
      <c r="P257" s="2">
        <f t="shared" si="12"/>
        <v>-35.555555555555557</v>
      </c>
      <c r="X257" s="2">
        <f t="shared" si="13"/>
        <v>237.59444444444443</v>
      </c>
    </row>
    <row r="258" spans="1:24" x14ac:dyDescent="0.35">
      <c r="A258" s="2" t="s">
        <v>315</v>
      </c>
      <c r="B258" s="2" t="s">
        <v>79</v>
      </c>
      <c r="C258" s="2">
        <f>VLOOKUP(B258,{"iPhone",1;"Motorola",2;"Nokia",3;"Samsung",4;"Sony Erickson",5;"Sprint",6},2,0)</f>
        <v>5</v>
      </c>
      <c r="H258" s="2" t="s">
        <v>315</v>
      </c>
      <c r="I258" s="2" t="s">
        <v>37</v>
      </c>
      <c r="J258" s="2">
        <f>VLOOKUP(I258,{"Excellent",4;"Poor",1;"Good",3;"OK",2},2,0)</f>
        <v>2</v>
      </c>
      <c r="O258" s="2">
        <v>-33</v>
      </c>
      <c r="P258" s="2">
        <f t="shared" si="12"/>
        <v>-36.111111111111107</v>
      </c>
      <c r="X258" s="2">
        <f t="shared" si="13"/>
        <v>237.03888888888886</v>
      </c>
    </row>
    <row r="259" spans="1:24" x14ac:dyDescent="0.35">
      <c r="A259" s="2" t="s">
        <v>316</v>
      </c>
      <c r="B259" s="2" t="s">
        <v>61</v>
      </c>
      <c r="C259" s="2">
        <f>VLOOKUP(B259,{"iPhone",1;"Motorola",2;"Nokia",3;"Samsung",4;"Sony Erickson",5;"Sprint",6},2,0)</f>
        <v>1</v>
      </c>
      <c r="H259" s="2" t="s">
        <v>316</v>
      </c>
      <c r="I259" s="2" t="s">
        <v>40</v>
      </c>
      <c r="J259" s="2">
        <f>VLOOKUP(I259,{"Excellent",4;"Poor",1;"Good",3;"OK",2},2,0)</f>
        <v>1</v>
      </c>
      <c r="O259" s="2">
        <v>-34</v>
      </c>
      <c r="P259" s="2">
        <f t="shared" si="12"/>
        <v>-36.666666666666664</v>
      </c>
      <c r="X259" s="2">
        <f t="shared" si="13"/>
        <v>236.48333333333332</v>
      </c>
    </row>
    <row r="260" spans="1:24" x14ac:dyDescent="0.35">
      <c r="A260" s="2" t="s">
        <v>317</v>
      </c>
      <c r="B260" s="2" t="s">
        <v>61</v>
      </c>
      <c r="C260" s="2">
        <f>VLOOKUP(B260,{"iPhone",1;"Motorola",2;"Nokia",3;"Samsung",4;"Sony Erickson",5;"Sprint",6},2,0)</f>
        <v>1</v>
      </c>
      <c r="H260" s="2" t="s">
        <v>317</v>
      </c>
      <c r="I260" s="2" t="s">
        <v>37</v>
      </c>
      <c r="J260" s="2">
        <f>VLOOKUP(I260,{"Excellent",4;"Poor",1;"Good",3;"OK",2},2,0)</f>
        <v>2</v>
      </c>
      <c r="O260" s="2">
        <v>-35</v>
      </c>
      <c r="P260" s="2">
        <f t="shared" si="12"/>
        <v>-37.222222222222221</v>
      </c>
      <c r="X260" s="2">
        <f t="shared" si="13"/>
        <v>235.92777777777775</v>
      </c>
    </row>
    <row r="261" spans="1:24" x14ac:dyDescent="0.35">
      <c r="A261" s="2" t="s">
        <v>318</v>
      </c>
      <c r="B261" s="2" t="s">
        <v>36</v>
      </c>
      <c r="C261" s="2">
        <f>VLOOKUP(B261,{"iPhone",1;"Motorola",2;"Nokia",3;"Samsung",4;"Sony Erickson",5;"Sprint",6},2,0)</f>
        <v>2</v>
      </c>
      <c r="H261" s="2" t="s">
        <v>318</v>
      </c>
      <c r="I261" s="2" t="s">
        <v>37</v>
      </c>
      <c r="J261" s="2">
        <f>VLOOKUP(I261,{"Excellent",4;"Poor",1;"Good",3;"OK",2},2,0)</f>
        <v>2</v>
      </c>
      <c r="O261" s="2">
        <v>-36</v>
      </c>
      <c r="P261" s="2">
        <f t="shared" ref="P261:P324" si="14">CONVERT(O261,"F","C")</f>
        <v>-37.777777777777779</v>
      </c>
      <c r="X261" s="2">
        <f t="shared" si="13"/>
        <v>235.37222222222221</v>
      </c>
    </row>
    <row r="262" spans="1:24" x14ac:dyDescent="0.35">
      <c r="A262" s="2" t="s">
        <v>319</v>
      </c>
      <c r="B262" s="2" t="s">
        <v>79</v>
      </c>
      <c r="C262" s="2">
        <f>VLOOKUP(B262,{"iPhone",1;"Motorola",2;"Nokia",3;"Samsung",4;"Sony Erickson",5;"Sprint",6},2,0)</f>
        <v>5</v>
      </c>
      <c r="H262" s="2" t="s">
        <v>319</v>
      </c>
      <c r="I262" s="2" t="s">
        <v>6</v>
      </c>
      <c r="J262" s="2">
        <f>VLOOKUP(I262,{"Excellent",4;"Poor",1;"Good",3;"OK",2},2,0)</f>
        <v>4</v>
      </c>
      <c r="O262" s="2">
        <v>-37</v>
      </c>
      <c r="P262" s="2">
        <f t="shared" si="14"/>
        <v>-38.333333333333336</v>
      </c>
      <c r="X262" s="2">
        <f t="shared" ref="X262:X325" si="15">CONVERT(O262,"F","K")</f>
        <v>234.81666666666663</v>
      </c>
    </row>
    <row r="263" spans="1:24" x14ac:dyDescent="0.35">
      <c r="A263" s="2" t="s">
        <v>320</v>
      </c>
      <c r="B263" s="2" t="s">
        <v>44</v>
      </c>
      <c r="C263" s="2">
        <f>VLOOKUP(B263,{"iPhone",1;"Motorola",2;"Nokia",3;"Samsung",4;"Sony Erickson",5;"Sprint",6},2,0)</f>
        <v>4</v>
      </c>
      <c r="H263" s="2" t="s">
        <v>320</v>
      </c>
      <c r="I263" s="2" t="s">
        <v>41</v>
      </c>
      <c r="J263" s="2">
        <f>VLOOKUP(I263,{"Excellent",4;"Poor",1;"Good",3;"OK",2},2,0)</f>
        <v>3</v>
      </c>
      <c r="O263" s="2">
        <v>-38</v>
      </c>
      <c r="P263" s="2">
        <f t="shared" si="14"/>
        <v>-38.888888888888886</v>
      </c>
      <c r="X263" s="2">
        <f t="shared" si="15"/>
        <v>234.26111111111109</v>
      </c>
    </row>
    <row r="264" spans="1:24" x14ac:dyDescent="0.35">
      <c r="A264" s="2" t="s">
        <v>321</v>
      </c>
      <c r="B264" s="2" t="s">
        <v>44</v>
      </c>
      <c r="C264" s="2">
        <f>VLOOKUP(B264,{"iPhone",1;"Motorola",2;"Nokia",3;"Samsung",4;"Sony Erickson",5;"Sprint",6},2,0)</f>
        <v>4</v>
      </c>
      <c r="H264" s="2" t="s">
        <v>321</v>
      </c>
      <c r="I264" s="2" t="s">
        <v>6</v>
      </c>
      <c r="J264" s="2">
        <f>VLOOKUP(I264,{"Excellent",4;"Poor",1;"Good",3;"OK",2},2,0)</f>
        <v>4</v>
      </c>
      <c r="O264" s="2">
        <v>-39</v>
      </c>
      <c r="P264" s="2">
        <f t="shared" si="14"/>
        <v>-39.444444444444443</v>
      </c>
      <c r="X264" s="2">
        <f t="shared" si="15"/>
        <v>233.70555555555552</v>
      </c>
    </row>
    <row r="265" spans="1:24" x14ac:dyDescent="0.35">
      <c r="A265" s="2" t="s">
        <v>322</v>
      </c>
      <c r="B265" s="2" t="s">
        <v>36</v>
      </c>
      <c r="C265" s="2">
        <f>VLOOKUP(B265,{"iPhone",1;"Motorola",2;"Nokia",3;"Samsung",4;"Sony Erickson",5;"Sprint",6},2,0)</f>
        <v>2</v>
      </c>
      <c r="H265" s="2" t="s">
        <v>322</v>
      </c>
      <c r="I265" s="2" t="s">
        <v>40</v>
      </c>
      <c r="J265" s="2">
        <f>VLOOKUP(I265,{"Excellent",4;"Poor",1;"Good",3;"OK",2},2,0)</f>
        <v>1</v>
      </c>
      <c r="O265" s="2">
        <v>-40</v>
      </c>
      <c r="P265" s="2">
        <f t="shared" si="14"/>
        <v>-40</v>
      </c>
      <c r="X265" s="2">
        <f t="shared" si="15"/>
        <v>233.14999999999998</v>
      </c>
    </row>
    <row r="266" spans="1:24" x14ac:dyDescent="0.35">
      <c r="A266" s="2" t="s">
        <v>323</v>
      </c>
      <c r="B266" s="2" t="s">
        <v>61</v>
      </c>
      <c r="C266" s="2">
        <f>VLOOKUP(B266,{"iPhone",1;"Motorola",2;"Nokia",3;"Samsung",4;"Sony Erickson",5;"Sprint",6},2,0)</f>
        <v>1</v>
      </c>
      <c r="H266" s="2" t="s">
        <v>323</v>
      </c>
      <c r="I266" s="2" t="s">
        <v>37</v>
      </c>
      <c r="J266" s="2">
        <f>VLOOKUP(I266,{"Excellent",4;"Poor",1;"Good",3;"OK",2},2,0)</f>
        <v>2</v>
      </c>
      <c r="O266" s="2">
        <v>-41</v>
      </c>
      <c r="P266" s="2">
        <f t="shared" si="14"/>
        <v>-40.555555555555557</v>
      </c>
      <c r="X266" s="2">
        <f t="shared" si="15"/>
        <v>232.59444444444443</v>
      </c>
    </row>
    <row r="267" spans="1:24" x14ac:dyDescent="0.35">
      <c r="A267" s="2" t="s">
        <v>324</v>
      </c>
      <c r="B267" s="2" t="s">
        <v>61</v>
      </c>
      <c r="C267" s="2">
        <f>VLOOKUP(B267,{"iPhone",1;"Motorola",2;"Nokia",3;"Samsung",4;"Sony Erickson",5;"Sprint",6},2,0)</f>
        <v>1</v>
      </c>
      <c r="H267" s="2" t="s">
        <v>324</v>
      </c>
      <c r="I267" s="2" t="s">
        <v>37</v>
      </c>
      <c r="J267" s="2">
        <f>VLOOKUP(I267,{"Excellent",4;"Poor",1;"Good",3;"OK",2},2,0)</f>
        <v>2</v>
      </c>
      <c r="O267" s="2">
        <v>-42</v>
      </c>
      <c r="P267" s="2">
        <f t="shared" si="14"/>
        <v>-41.111111111111107</v>
      </c>
      <c r="X267" s="2">
        <f t="shared" si="15"/>
        <v>232.03888888888886</v>
      </c>
    </row>
    <row r="268" spans="1:24" x14ac:dyDescent="0.35">
      <c r="A268" s="2" t="s">
        <v>325</v>
      </c>
      <c r="B268" s="2" t="s">
        <v>44</v>
      </c>
      <c r="C268" s="2">
        <f>VLOOKUP(B268,{"iPhone",1;"Motorola",2;"Nokia",3;"Samsung",4;"Sony Erickson",5;"Sprint",6},2,0)</f>
        <v>4</v>
      </c>
      <c r="H268" s="2" t="s">
        <v>325</v>
      </c>
      <c r="I268" s="2" t="s">
        <v>37</v>
      </c>
      <c r="J268" s="2">
        <f>VLOOKUP(I268,{"Excellent",4;"Poor",1;"Good",3;"OK",2},2,0)</f>
        <v>2</v>
      </c>
      <c r="O268" s="2">
        <v>-43</v>
      </c>
      <c r="P268" s="2">
        <f t="shared" si="14"/>
        <v>-41.666666666666664</v>
      </c>
      <c r="X268" s="2">
        <f t="shared" si="15"/>
        <v>231.48333333333332</v>
      </c>
    </row>
    <row r="269" spans="1:24" x14ac:dyDescent="0.35">
      <c r="A269" s="2" t="s">
        <v>326</v>
      </c>
      <c r="B269" s="2" t="s">
        <v>79</v>
      </c>
      <c r="C269" s="2">
        <f>VLOOKUP(B269,{"iPhone",1;"Motorola",2;"Nokia",3;"Samsung",4;"Sony Erickson",5;"Sprint",6},2,0)</f>
        <v>5</v>
      </c>
      <c r="H269" s="2" t="s">
        <v>326</v>
      </c>
      <c r="I269" s="2" t="s">
        <v>40</v>
      </c>
      <c r="J269" s="2">
        <f>VLOOKUP(I269,{"Excellent",4;"Poor",1;"Good",3;"OK",2},2,0)</f>
        <v>1</v>
      </c>
      <c r="O269" s="2">
        <v>-44</v>
      </c>
      <c r="P269" s="2">
        <f t="shared" si="14"/>
        <v>-42.222222222222221</v>
      </c>
      <c r="X269" s="2">
        <f t="shared" si="15"/>
        <v>230.92777777777775</v>
      </c>
    </row>
    <row r="270" spans="1:24" x14ac:dyDescent="0.35">
      <c r="A270" s="2" t="s">
        <v>327</v>
      </c>
      <c r="B270" s="2" t="s">
        <v>79</v>
      </c>
      <c r="C270" s="2">
        <f>VLOOKUP(B270,{"iPhone",1;"Motorola",2;"Nokia",3;"Samsung",4;"Sony Erickson",5;"Sprint",6},2,0)</f>
        <v>5</v>
      </c>
      <c r="H270" s="2" t="s">
        <v>327</v>
      </c>
      <c r="I270" s="2" t="s">
        <v>37</v>
      </c>
      <c r="J270" s="2">
        <f>VLOOKUP(I270,{"Excellent",4;"Poor",1;"Good",3;"OK",2},2,0)</f>
        <v>2</v>
      </c>
      <c r="O270" s="2">
        <v>-45</v>
      </c>
      <c r="P270" s="2">
        <f t="shared" si="14"/>
        <v>-42.777777777777779</v>
      </c>
      <c r="X270" s="2">
        <f t="shared" si="15"/>
        <v>230.37222222222221</v>
      </c>
    </row>
    <row r="271" spans="1:24" x14ac:dyDescent="0.35">
      <c r="A271" s="2" t="s">
        <v>328</v>
      </c>
      <c r="B271" s="2" t="s">
        <v>36</v>
      </c>
      <c r="C271" s="2">
        <f>VLOOKUP(B271,{"iPhone",1;"Motorola",2;"Nokia",3;"Samsung",4;"Sony Erickson",5;"Sprint",6},2,0)</f>
        <v>2</v>
      </c>
      <c r="H271" s="2" t="s">
        <v>328</v>
      </c>
      <c r="I271" s="2" t="s">
        <v>37</v>
      </c>
      <c r="J271" s="2">
        <f>VLOOKUP(I271,{"Excellent",4;"Poor",1;"Good",3;"OK",2},2,0)</f>
        <v>2</v>
      </c>
      <c r="O271" s="2">
        <v>-46</v>
      </c>
      <c r="P271" s="2">
        <f t="shared" si="14"/>
        <v>-43.333333333333336</v>
      </c>
      <c r="X271" s="2">
        <f t="shared" si="15"/>
        <v>229.81666666666663</v>
      </c>
    </row>
    <row r="272" spans="1:24" x14ac:dyDescent="0.35">
      <c r="A272" s="2" t="s">
        <v>329</v>
      </c>
      <c r="B272" s="2" t="s">
        <v>36</v>
      </c>
      <c r="C272" s="2">
        <f>VLOOKUP(B272,{"iPhone",1;"Motorola",2;"Nokia",3;"Samsung",4;"Sony Erickson",5;"Sprint",6},2,0)</f>
        <v>2</v>
      </c>
      <c r="H272" s="2" t="s">
        <v>329</v>
      </c>
      <c r="I272" s="2" t="s">
        <v>6</v>
      </c>
      <c r="J272" s="2">
        <f>VLOOKUP(I272,{"Excellent",4;"Poor",1;"Good",3;"OK",2},2,0)</f>
        <v>4</v>
      </c>
      <c r="O272" s="2">
        <v>-47</v>
      </c>
      <c r="P272" s="2">
        <f t="shared" si="14"/>
        <v>-43.888888888888886</v>
      </c>
      <c r="X272" s="2">
        <f t="shared" si="15"/>
        <v>229.26111111111109</v>
      </c>
    </row>
    <row r="273" spans="1:24" x14ac:dyDescent="0.35">
      <c r="A273" s="2" t="s">
        <v>330</v>
      </c>
      <c r="B273" s="2" t="s">
        <v>61</v>
      </c>
      <c r="C273" s="2">
        <f>VLOOKUP(B273,{"iPhone",1;"Motorola",2;"Nokia",3;"Samsung",4;"Sony Erickson",5;"Sprint",6},2,0)</f>
        <v>1</v>
      </c>
      <c r="H273" s="2" t="s">
        <v>330</v>
      </c>
      <c r="I273" s="2" t="s">
        <v>40</v>
      </c>
      <c r="J273" s="2">
        <f>VLOOKUP(I273,{"Excellent",4;"Poor",1;"Good",3;"OK",2},2,0)</f>
        <v>1</v>
      </c>
      <c r="O273" s="2">
        <v>-48</v>
      </c>
      <c r="P273" s="2">
        <f t="shared" si="14"/>
        <v>-44.444444444444443</v>
      </c>
      <c r="X273" s="2">
        <f t="shared" si="15"/>
        <v>228.70555555555552</v>
      </c>
    </row>
    <row r="274" spans="1:24" x14ac:dyDescent="0.35">
      <c r="A274" s="2" t="s">
        <v>331</v>
      </c>
      <c r="B274" s="2" t="s">
        <v>48</v>
      </c>
      <c r="C274" s="2">
        <f>VLOOKUP(B274,{"iPhone",1;"Motorola",2;"Nokia",3;"Samsung",4;"Sony Erickson",5;"Sprint",6},2,0)</f>
        <v>3</v>
      </c>
      <c r="H274" s="2" t="s">
        <v>331</v>
      </c>
      <c r="I274" s="2" t="s">
        <v>6</v>
      </c>
      <c r="J274" s="2">
        <f>VLOOKUP(I274,{"Excellent",4;"Poor",1;"Good",3;"OK",2},2,0)</f>
        <v>4</v>
      </c>
      <c r="O274" s="2">
        <v>-49</v>
      </c>
      <c r="P274" s="2">
        <f t="shared" si="14"/>
        <v>-45</v>
      </c>
      <c r="X274" s="2">
        <f t="shared" si="15"/>
        <v>228.14999999999998</v>
      </c>
    </row>
    <row r="275" spans="1:24" x14ac:dyDescent="0.35">
      <c r="A275" s="2" t="s">
        <v>332</v>
      </c>
      <c r="B275" s="2" t="s">
        <v>79</v>
      </c>
      <c r="C275" s="2">
        <f>VLOOKUP(B275,{"iPhone",1;"Motorola",2;"Nokia",3;"Samsung",4;"Sony Erickson",5;"Sprint",6},2,0)</f>
        <v>5</v>
      </c>
      <c r="H275" s="2" t="s">
        <v>332</v>
      </c>
      <c r="I275" s="2" t="s">
        <v>37</v>
      </c>
      <c r="J275" s="2">
        <f>VLOOKUP(I275,{"Excellent",4;"Poor",1;"Good",3;"OK",2},2,0)</f>
        <v>2</v>
      </c>
      <c r="O275" s="2">
        <v>-50</v>
      </c>
      <c r="P275" s="2">
        <f t="shared" si="14"/>
        <v>-45.555555555555557</v>
      </c>
      <c r="X275" s="2">
        <f t="shared" si="15"/>
        <v>227.59444444444443</v>
      </c>
    </row>
    <row r="276" spans="1:24" x14ac:dyDescent="0.35">
      <c r="A276" s="2" t="s">
        <v>333</v>
      </c>
      <c r="B276" s="2" t="s">
        <v>48</v>
      </c>
      <c r="C276" s="2">
        <f>VLOOKUP(B276,{"iPhone",1;"Motorola",2;"Nokia",3;"Samsung",4;"Sony Erickson",5;"Sprint",6},2,0)</f>
        <v>3</v>
      </c>
      <c r="H276" s="2" t="s">
        <v>333</v>
      </c>
      <c r="I276" s="2" t="s">
        <v>6</v>
      </c>
      <c r="J276" s="2">
        <f>VLOOKUP(I276,{"Excellent",4;"Poor",1;"Good",3;"OK",2},2,0)</f>
        <v>4</v>
      </c>
      <c r="O276" s="2">
        <v>-51</v>
      </c>
      <c r="P276" s="2">
        <f t="shared" si="14"/>
        <v>-46.111111111111107</v>
      </c>
      <c r="X276" s="2">
        <f t="shared" si="15"/>
        <v>227.03888888888886</v>
      </c>
    </row>
    <row r="277" spans="1:24" x14ac:dyDescent="0.35">
      <c r="A277" s="2" t="s">
        <v>334</v>
      </c>
      <c r="B277" s="2" t="s">
        <v>57</v>
      </c>
      <c r="C277" s="2">
        <f>VLOOKUP(B277,{"iPhone",1;"Motorola",2;"Nokia",3;"Samsung",4;"Sony Erickson",5;"Sprint",6},2,0)</f>
        <v>6</v>
      </c>
      <c r="H277" s="2" t="s">
        <v>334</v>
      </c>
      <c r="I277" s="2" t="s">
        <v>40</v>
      </c>
      <c r="J277" s="2">
        <f>VLOOKUP(I277,{"Excellent",4;"Poor",1;"Good",3;"OK",2},2,0)</f>
        <v>1</v>
      </c>
      <c r="O277" s="2">
        <v>-52</v>
      </c>
      <c r="P277" s="2">
        <f t="shared" si="14"/>
        <v>-46.666666666666664</v>
      </c>
      <c r="X277" s="2">
        <f t="shared" si="15"/>
        <v>226.48333333333332</v>
      </c>
    </row>
    <row r="278" spans="1:24" x14ac:dyDescent="0.35">
      <c r="A278" s="2" t="s">
        <v>335</v>
      </c>
      <c r="B278" s="2" t="s">
        <v>61</v>
      </c>
      <c r="C278" s="2">
        <f>VLOOKUP(B278,{"iPhone",1;"Motorola",2;"Nokia",3;"Samsung",4;"Sony Erickson",5;"Sprint",6},2,0)</f>
        <v>1</v>
      </c>
      <c r="H278" s="2" t="s">
        <v>335</v>
      </c>
      <c r="I278" s="2" t="s">
        <v>41</v>
      </c>
      <c r="J278" s="2">
        <f>VLOOKUP(I278,{"Excellent",4;"Poor",1;"Good",3;"OK",2},2,0)</f>
        <v>3</v>
      </c>
      <c r="O278" s="2">
        <v>-53</v>
      </c>
      <c r="P278" s="2">
        <f t="shared" si="14"/>
        <v>-47.222222222222221</v>
      </c>
      <c r="X278" s="2">
        <f t="shared" si="15"/>
        <v>225.92777777777775</v>
      </c>
    </row>
    <row r="279" spans="1:24" x14ac:dyDescent="0.35">
      <c r="A279" s="2" t="s">
        <v>336</v>
      </c>
      <c r="B279" s="2" t="s">
        <v>48</v>
      </c>
      <c r="C279" s="2">
        <f>VLOOKUP(B279,{"iPhone",1;"Motorola",2;"Nokia",3;"Samsung",4;"Sony Erickson",5;"Sprint",6},2,0)</f>
        <v>3</v>
      </c>
      <c r="H279" s="2" t="s">
        <v>336</v>
      </c>
      <c r="I279" s="2" t="s">
        <v>6</v>
      </c>
      <c r="J279" s="2">
        <f>VLOOKUP(I279,{"Excellent",4;"Poor",1;"Good",3;"OK",2},2,0)</f>
        <v>4</v>
      </c>
      <c r="O279" s="2">
        <v>-54</v>
      </c>
      <c r="P279" s="2">
        <f t="shared" si="14"/>
        <v>-47.777777777777779</v>
      </c>
      <c r="X279" s="2">
        <f t="shared" si="15"/>
        <v>225.37222222222221</v>
      </c>
    </row>
    <row r="280" spans="1:24" x14ac:dyDescent="0.35">
      <c r="A280" s="2" t="s">
        <v>337</v>
      </c>
      <c r="B280" s="2" t="s">
        <v>48</v>
      </c>
      <c r="C280" s="2">
        <f>VLOOKUP(B280,{"iPhone",1;"Motorola",2;"Nokia",3;"Samsung",4;"Sony Erickson",5;"Sprint",6},2,0)</f>
        <v>3</v>
      </c>
      <c r="H280" s="2" t="s">
        <v>337</v>
      </c>
      <c r="I280" s="2" t="s">
        <v>6</v>
      </c>
      <c r="J280" s="2">
        <f>VLOOKUP(I280,{"Excellent",4;"Poor",1;"Good",3;"OK",2},2,0)</f>
        <v>4</v>
      </c>
      <c r="O280" s="2">
        <v>-55</v>
      </c>
      <c r="P280" s="2">
        <f t="shared" si="14"/>
        <v>-48.333333333333329</v>
      </c>
      <c r="X280" s="2">
        <f t="shared" si="15"/>
        <v>224.81666666666666</v>
      </c>
    </row>
    <row r="281" spans="1:24" x14ac:dyDescent="0.35">
      <c r="A281" s="2" t="s">
        <v>338</v>
      </c>
      <c r="B281" s="2" t="s">
        <v>44</v>
      </c>
      <c r="C281" s="2">
        <f>VLOOKUP(B281,{"iPhone",1;"Motorola",2;"Nokia",3;"Samsung",4;"Sony Erickson",5;"Sprint",6},2,0)</f>
        <v>4</v>
      </c>
      <c r="H281" s="2" t="s">
        <v>338</v>
      </c>
      <c r="I281" s="2" t="s">
        <v>40</v>
      </c>
      <c r="J281" s="2">
        <f>VLOOKUP(I281,{"Excellent",4;"Poor",1;"Good",3;"OK",2},2,0)</f>
        <v>1</v>
      </c>
      <c r="O281" s="2">
        <v>-56</v>
      </c>
      <c r="P281" s="2">
        <f t="shared" si="14"/>
        <v>-48.888888888888886</v>
      </c>
      <c r="X281" s="2">
        <f t="shared" si="15"/>
        <v>224.26111111111109</v>
      </c>
    </row>
    <row r="282" spans="1:24" x14ac:dyDescent="0.35">
      <c r="A282" s="2" t="s">
        <v>339</v>
      </c>
      <c r="B282" s="2" t="s">
        <v>79</v>
      </c>
      <c r="C282" s="2">
        <f>VLOOKUP(B282,{"iPhone",1;"Motorola",2;"Nokia",3;"Samsung",4;"Sony Erickson",5;"Sprint",6},2,0)</f>
        <v>5</v>
      </c>
      <c r="H282" s="2" t="s">
        <v>339</v>
      </c>
      <c r="I282" s="2" t="s">
        <v>6</v>
      </c>
      <c r="J282" s="2">
        <f>VLOOKUP(I282,{"Excellent",4;"Poor",1;"Good",3;"OK",2},2,0)</f>
        <v>4</v>
      </c>
      <c r="O282" s="2">
        <v>-57</v>
      </c>
      <c r="P282" s="2">
        <f t="shared" si="14"/>
        <v>-49.444444444444443</v>
      </c>
      <c r="X282" s="2">
        <f t="shared" si="15"/>
        <v>223.70555555555552</v>
      </c>
    </row>
    <row r="283" spans="1:24" x14ac:dyDescent="0.35">
      <c r="A283" s="2" t="s">
        <v>340</v>
      </c>
      <c r="B283" s="2" t="s">
        <v>44</v>
      </c>
      <c r="C283" s="2">
        <f>VLOOKUP(B283,{"iPhone",1;"Motorola",2;"Nokia",3;"Samsung",4;"Sony Erickson",5;"Sprint",6},2,0)</f>
        <v>4</v>
      </c>
      <c r="H283" s="2" t="s">
        <v>340</v>
      </c>
      <c r="I283" s="2" t="s">
        <v>40</v>
      </c>
      <c r="J283" s="2">
        <f>VLOOKUP(I283,{"Excellent",4;"Poor",1;"Good",3;"OK",2},2,0)</f>
        <v>1</v>
      </c>
      <c r="O283" s="2">
        <v>-58</v>
      </c>
      <c r="P283" s="2">
        <f t="shared" si="14"/>
        <v>-50</v>
      </c>
      <c r="X283" s="2">
        <f t="shared" si="15"/>
        <v>223.14999999999998</v>
      </c>
    </row>
    <row r="284" spans="1:24" x14ac:dyDescent="0.35">
      <c r="A284" s="2" t="s">
        <v>341</v>
      </c>
      <c r="B284" s="2" t="s">
        <v>48</v>
      </c>
      <c r="C284" s="2">
        <f>VLOOKUP(B284,{"iPhone",1;"Motorola",2;"Nokia",3;"Samsung",4;"Sony Erickson",5;"Sprint",6},2,0)</f>
        <v>3</v>
      </c>
      <c r="H284" s="2" t="s">
        <v>341</v>
      </c>
      <c r="I284" s="2" t="s">
        <v>40</v>
      </c>
      <c r="J284" s="2">
        <f>VLOOKUP(I284,{"Excellent",4;"Poor",1;"Good",3;"OK",2},2,0)</f>
        <v>1</v>
      </c>
      <c r="O284" s="2">
        <v>-59</v>
      </c>
      <c r="P284" s="2">
        <f t="shared" si="14"/>
        <v>-50.555555555555557</v>
      </c>
      <c r="X284" s="2">
        <f t="shared" si="15"/>
        <v>222.59444444444443</v>
      </c>
    </row>
    <row r="285" spans="1:24" x14ac:dyDescent="0.35">
      <c r="A285" s="2" t="s">
        <v>342</v>
      </c>
      <c r="B285" s="2" t="s">
        <v>44</v>
      </c>
      <c r="C285" s="2">
        <f>VLOOKUP(B285,{"iPhone",1;"Motorola",2;"Nokia",3;"Samsung",4;"Sony Erickson",5;"Sprint",6},2,0)</f>
        <v>4</v>
      </c>
      <c r="H285" s="2" t="s">
        <v>342</v>
      </c>
      <c r="I285" s="2" t="s">
        <v>40</v>
      </c>
      <c r="J285" s="2">
        <f>VLOOKUP(I285,{"Excellent",4;"Poor",1;"Good",3;"OK",2},2,0)</f>
        <v>1</v>
      </c>
      <c r="O285" s="2">
        <v>-60</v>
      </c>
      <c r="P285" s="2">
        <f t="shared" si="14"/>
        <v>-51.111111111111107</v>
      </c>
      <c r="X285" s="2">
        <f t="shared" si="15"/>
        <v>222.03888888888886</v>
      </c>
    </row>
    <row r="286" spans="1:24" x14ac:dyDescent="0.35">
      <c r="A286" s="2" t="s">
        <v>343</v>
      </c>
      <c r="B286" s="2" t="s">
        <v>57</v>
      </c>
      <c r="C286" s="2">
        <f>VLOOKUP(B286,{"iPhone",1;"Motorola",2;"Nokia",3;"Samsung",4;"Sony Erickson",5;"Sprint",6},2,0)</f>
        <v>6</v>
      </c>
      <c r="H286" s="2" t="s">
        <v>343</v>
      </c>
      <c r="I286" s="2" t="s">
        <v>40</v>
      </c>
      <c r="J286" s="2">
        <f>VLOOKUP(I286,{"Excellent",4;"Poor",1;"Good",3;"OK",2},2,0)</f>
        <v>1</v>
      </c>
      <c r="O286" s="2">
        <v>-61</v>
      </c>
      <c r="P286" s="2">
        <f t="shared" si="14"/>
        <v>-51.666666666666664</v>
      </c>
      <c r="X286" s="2">
        <f t="shared" si="15"/>
        <v>221.48333333333332</v>
      </c>
    </row>
    <row r="287" spans="1:24" x14ac:dyDescent="0.35">
      <c r="A287" s="2" t="s">
        <v>344</v>
      </c>
      <c r="B287" s="2" t="s">
        <v>79</v>
      </c>
      <c r="C287" s="2">
        <f>VLOOKUP(B287,{"iPhone",1;"Motorola",2;"Nokia",3;"Samsung",4;"Sony Erickson",5;"Sprint",6},2,0)</f>
        <v>5</v>
      </c>
      <c r="H287" s="2" t="s">
        <v>344</v>
      </c>
      <c r="I287" s="2" t="s">
        <v>37</v>
      </c>
      <c r="J287" s="2">
        <f>VLOOKUP(I287,{"Excellent",4;"Poor",1;"Good",3;"OK",2},2,0)</f>
        <v>2</v>
      </c>
      <c r="O287" s="2">
        <v>-62</v>
      </c>
      <c r="P287" s="2">
        <f t="shared" si="14"/>
        <v>-52.222222222222221</v>
      </c>
      <c r="X287" s="2">
        <f t="shared" si="15"/>
        <v>220.92777777777775</v>
      </c>
    </row>
    <row r="288" spans="1:24" x14ac:dyDescent="0.35">
      <c r="A288" s="2" t="s">
        <v>345</v>
      </c>
      <c r="B288" s="2" t="s">
        <v>36</v>
      </c>
      <c r="C288" s="2">
        <f>VLOOKUP(B288,{"iPhone",1;"Motorola",2;"Nokia",3;"Samsung",4;"Sony Erickson",5;"Sprint",6},2,0)</f>
        <v>2</v>
      </c>
      <c r="H288" s="2" t="s">
        <v>345</v>
      </c>
      <c r="I288" s="2" t="s">
        <v>37</v>
      </c>
      <c r="J288" s="2">
        <f>VLOOKUP(I288,{"Excellent",4;"Poor",1;"Good",3;"OK",2},2,0)</f>
        <v>2</v>
      </c>
      <c r="O288" s="2">
        <v>-63</v>
      </c>
      <c r="P288" s="2">
        <f t="shared" si="14"/>
        <v>-52.777777777777779</v>
      </c>
      <c r="X288" s="2">
        <f t="shared" si="15"/>
        <v>220.37222222222221</v>
      </c>
    </row>
    <row r="289" spans="1:24" x14ac:dyDescent="0.35">
      <c r="A289" s="2" t="s">
        <v>346</v>
      </c>
      <c r="B289" s="2" t="s">
        <v>44</v>
      </c>
      <c r="C289" s="2">
        <f>VLOOKUP(B289,{"iPhone",1;"Motorola",2;"Nokia",3;"Samsung",4;"Sony Erickson",5;"Sprint",6},2,0)</f>
        <v>4</v>
      </c>
      <c r="H289" s="2" t="s">
        <v>346</v>
      </c>
      <c r="I289" s="2" t="s">
        <v>40</v>
      </c>
      <c r="J289" s="2">
        <f>VLOOKUP(I289,{"Excellent",4;"Poor",1;"Good",3;"OK",2},2,0)</f>
        <v>1</v>
      </c>
      <c r="O289" s="2">
        <v>-64</v>
      </c>
      <c r="P289" s="2">
        <f t="shared" si="14"/>
        <v>-53.333333333333329</v>
      </c>
      <c r="X289" s="2">
        <f t="shared" si="15"/>
        <v>219.81666666666666</v>
      </c>
    </row>
    <row r="290" spans="1:24" x14ac:dyDescent="0.35">
      <c r="A290" s="2" t="s">
        <v>347</v>
      </c>
      <c r="B290" s="2" t="s">
        <v>48</v>
      </c>
      <c r="C290" s="2">
        <f>VLOOKUP(B290,{"iPhone",1;"Motorola",2;"Nokia",3;"Samsung",4;"Sony Erickson",5;"Sprint",6},2,0)</f>
        <v>3</v>
      </c>
      <c r="H290" s="2" t="s">
        <v>347</v>
      </c>
      <c r="I290" s="2" t="s">
        <v>6</v>
      </c>
      <c r="J290" s="2">
        <f>VLOOKUP(I290,{"Excellent",4;"Poor",1;"Good",3;"OK",2},2,0)</f>
        <v>4</v>
      </c>
      <c r="O290" s="2">
        <v>-65</v>
      </c>
      <c r="P290" s="2">
        <f t="shared" si="14"/>
        <v>-53.888888888888886</v>
      </c>
      <c r="X290" s="2">
        <f t="shared" si="15"/>
        <v>219.26111111111109</v>
      </c>
    </row>
    <row r="291" spans="1:24" x14ac:dyDescent="0.35">
      <c r="A291" s="2" t="s">
        <v>348</v>
      </c>
      <c r="B291" s="2" t="s">
        <v>44</v>
      </c>
      <c r="C291" s="2">
        <f>VLOOKUP(B291,{"iPhone",1;"Motorola",2;"Nokia",3;"Samsung",4;"Sony Erickson",5;"Sprint",6},2,0)</f>
        <v>4</v>
      </c>
      <c r="H291" s="2" t="s">
        <v>348</v>
      </c>
      <c r="I291" s="2" t="s">
        <v>6</v>
      </c>
      <c r="J291" s="2">
        <f>VLOOKUP(I291,{"Excellent",4;"Poor",1;"Good",3;"OK",2},2,0)</f>
        <v>4</v>
      </c>
      <c r="O291" s="2">
        <v>-66</v>
      </c>
      <c r="P291" s="2">
        <f t="shared" si="14"/>
        <v>-54.444444444444443</v>
      </c>
      <c r="X291" s="2">
        <f t="shared" si="15"/>
        <v>218.70555555555552</v>
      </c>
    </row>
    <row r="292" spans="1:24" x14ac:dyDescent="0.35">
      <c r="A292" s="2" t="s">
        <v>349</v>
      </c>
      <c r="B292" s="2" t="s">
        <v>44</v>
      </c>
      <c r="C292" s="2">
        <f>VLOOKUP(B292,{"iPhone",1;"Motorola",2;"Nokia",3;"Samsung",4;"Sony Erickson",5;"Sprint",6},2,0)</f>
        <v>4</v>
      </c>
      <c r="H292" s="2" t="s">
        <v>349</v>
      </c>
      <c r="I292" s="2" t="s">
        <v>37</v>
      </c>
      <c r="J292" s="2">
        <f>VLOOKUP(I292,{"Excellent",4;"Poor",1;"Good",3;"OK",2},2,0)</f>
        <v>2</v>
      </c>
      <c r="O292" s="2">
        <v>-67</v>
      </c>
      <c r="P292" s="2">
        <f t="shared" si="14"/>
        <v>-55</v>
      </c>
      <c r="X292" s="2">
        <f t="shared" si="15"/>
        <v>218.14999999999998</v>
      </c>
    </row>
    <row r="293" spans="1:24" x14ac:dyDescent="0.35">
      <c r="A293" s="2" t="s">
        <v>350</v>
      </c>
      <c r="B293" s="2" t="s">
        <v>36</v>
      </c>
      <c r="C293" s="2">
        <f>VLOOKUP(B293,{"iPhone",1;"Motorola",2;"Nokia",3;"Samsung",4;"Sony Erickson",5;"Sprint",6},2,0)</f>
        <v>2</v>
      </c>
      <c r="H293" s="2" t="s">
        <v>350</v>
      </c>
      <c r="I293" s="2" t="s">
        <v>40</v>
      </c>
      <c r="J293" s="2">
        <f>VLOOKUP(I293,{"Excellent",4;"Poor",1;"Good",3;"OK",2},2,0)</f>
        <v>1</v>
      </c>
      <c r="O293" s="2">
        <v>-68</v>
      </c>
      <c r="P293" s="2">
        <f t="shared" si="14"/>
        <v>-55.555555555555557</v>
      </c>
      <c r="X293" s="2">
        <f t="shared" si="15"/>
        <v>217.59444444444443</v>
      </c>
    </row>
    <row r="294" spans="1:24" x14ac:dyDescent="0.35">
      <c r="A294" s="2" t="s">
        <v>351</v>
      </c>
      <c r="B294" s="2" t="s">
        <v>61</v>
      </c>
      <c r="C294" s="2">
        <f>VLOOKUP(B294,{"iPhone",1;"Motorola",2;"Nokia",3;"Samsung",4;"Sony Erickson",5;"Sprint",6},2,0)</f>
        <v>1</v>
      </c>
      <c r="H294" s="2" t="s">
        <v>351</v>
      </c>
      <c r="I294" s="2" t="s">
        <v>40</v>
      </c>
      <c r="J294" s="2">
        <f>VLOOKUP(I294,{"Excellent",4;"Poor",1;"Good",3;"OK",2},2,0)</f>
        <v>1</v>
      </c>
      <c r="O294" s="2">
        <v>-69</v>
      </c>
      <c r="P294" s="2">
        <f t="shared" si="14"/>
        <v>-56.111111111111107</v>
      </c>
      <c r="X294" s="2">
        <f t="shared" si="15"/>
        <v>217.03888888888886</v>
      </c>
    </row>
    <row r="295" spans="1:24" x14ac:dyDescent="0.35">
      <c r="A295" s="2" t="s">
        <v>352</v>
      </c>
      <c r="B295" s="2" t="s">
        <v>48</v>
      </c>
      <c r="C295" s="2">
        <f>VLOOKUP(B295,{"iPhone",1;"Motorola",2;"Nokia",3;"Samsung",4;"Sony Erickson",5;"Sprint",6},2,0)</f>
        <v>3</v>
      </c>
      <c r="H295" s="2" t="s">
        <v>352</v>
      </c>
      <c r="I295" s="2" t="s">
        <v>41</v>
      </c>
      <c r="J295" s="2">
        <f>VLOOKUP(I295,{"Excellent",4;"Poor",1;"Good",3;"OK",2},2,0)</f>
        <v>3</v>
      </c>
      <c r="O295" s="2">
        <v>-70</v>
      </c>
      <c r="P295" s="2">
        <f t="shared" si="14"/>
        <v>-56.666666666666664</v>
      </c>
      <c r="X295" s="2">
        <f t="shared" si="15"/>
        <v>216.48333333333332</v>
      </c>
    </row>
    <row r="296" spans="1:24" x14ac:dyDescent="0.35">
      <c r="A296" s="2" t="s">
        <v>353</v>
      </c>
      <c r="B296" s="2" t="s">
        <v>48</v>
      </c>
      <c r="C296" s="2">
        <f>VLOOKUP(B296,{"iPhone",1;"Motorola",2;"Nokia",3;"Samsung",4;"Sony Erickson",5;"Sprint",6},2,0)</f>
        <v>3</v>
      </c>
      <c r="H296" s="2" t="s">
        <v>353</v>
      </c>
      <c r="I296" s="2" t="s">
        <v>40</v>
      </c>
      <c r="J296" s="2">
        <f>VLOOKUP(I296,{"Excellent",4;"Poor",1;"Good",3;"OK",2},2,0)</f>
        <v>1</v>
      </c>
      <c r="O296" s="2">
        <v>-71</v>
      </c>
      <c r="P296" s="2">
        <f t="shared" si="14"/>
        <v>-57.222222222222221</v>
      </c>
      <c r="X296" s="2">
        <f t="shared" si="15"/>
        <v>215.92777777777775</v>
      </c>
    </row>
    <row r="297" spans="1:24" x14ac:dyDescent="0.35">
      <c r="A297" s="2" t="s">
        <v>354</v>
      </c>
      <c r="B297" s="2" t="s">
        <v>48</v>
      </c>
      <c r="C297" s="2">
        <f>VLOOKUP(B297,{"iPhone",1;"Motorola",2;"Nokia",3;"Samsung",4;"Sony Erickson",5;"Sprint",6},2,0)</f>
        <v>3</v>
      </c>
      <c r="H297" s="2" t="s">
        <v>354</v>
      </c>
      <c r="I297" s="2" t="s">
        <v>37</v>
      </c>
      <c r="J297" s="2">
        <f>VLOOKUP(I297,{"Excellent",4;"Poor",1;"Good",3;"OK",2},2,0)</f>
        <v>2</v>
      </c>
      <c r="O297" s="2">
        <v>-72</v>
      </c>
      <c r="P297" s="2">
        <f t="shared" si="14"/>
        <v>-57.777777777777779</v>
      </c>
      <c r="X297" s="2">
        <f t="shared" si="15"/>
        <v>215.37222222222221</v>
      </c>
    </row>
    <row r="298" spans="1:24" x14ac:dyDescent="0.35">
      <c r="A298" s="2" t="s">
        <v>355</v>
      </c>
      <c r="B298" s="2" t="s">
        <v>36</v>
      </c>
      <c r="C298" s="2">
        <f>VLOOKUP(B298,{"iPhone",1;"Motorola",2;"Nokia",3;"Samsung",4;"Sony Erickson",5;"Sprint",6},2,0)</f>
        <v>2</v>
      </c>
      <c r="H298" s="2" t="s">
        <v>355</v>
      </c>
      <c r="I298" s="2" t="s">
        <v>40</v>
      </c>
      <c r="J298" s="2">
        <f>VLOOKUP(I298,{"Excellent",4;"Poor",1;"Good",3;"OK",2},2,0)</f>
        <v>1</v>
      </c>
      <c r="O298" s="2">
        <v>-73</v>
      </c>
      <c r="P298" s="2">
        <f t="shared" si="14"/>
        <v>-58.333333333333329</v>
      </c>
      <c r="X298" s="2">
        <f t="shared" si="15"/>
        <v>214.81666666666666</v>
      </c>
    </row>
    <row r="299" spans="1:24" x14ac:dyDescent="0.35">
      <c r="A299" s="2" t="s">
        <v>356</v>
      </c>
      <c r="B299" s="2" t="s">
        <v>57</v>
      </c>
      <c r="C299" s="2">
        <f>VLOOKUP(B299,{"iPhone",1;"Motorola",2;"Nokia",3;"Samsung",4;"Sony Erickson",5;"Sprint",6},2,0)</f>
        <v>6</v>
      </c>
      <c r="H299" s="2" t="s">
        <v>356</v>
      </c>
      <c r="I299" s="2" t="s">
        <v>6</v>
      </c>
      <c r="J299" s="2">
        <f>VLOOKUP(I299,{"Excellent",4;"Poor",1;"Good",3;"OK",2},2,0)</f>
        <v>4</v>
      </c>
      <c r="O299" s="2">
        <v>-74</v>
      </c>
      <c r="P299" s="2">
        <f t="shared" si="14"/>
        <v>-58.888888888888886</v>
      </c>
      <c r="X299" s="2">
        <f t="shared" si="15"/>
        <v>214.26111111111109</v>
      </c>
    </row>
    <row r="300" spans="1:24" x14ac:dyDescent="0.35">
      <c r="A300" s="2" t="s">
        <v>357</v>
      </c>
      <c r="B300" s="2" t="s">
        <v>36</v>
      </c>
      <c r="C300" s="2">
        <f>VLOOKUP(B300,{"iPhone",1;"Motorola",2;"Nokia",3;"Samsung",4;"Sony Erickson",5;"Sprint",6},2,0)</f>
        <v>2</v>
      </c>
      <c r="H300" s="2" t="s">
        <v>357</v>
      </c>
      <c r="I300" s="2" t="s">
        <v>6</v>
      </c>
      <c r="J300" s="2">
        <f>VLOOKUP(I300,{"Excellent",4;"Poor",1;"Good",3;"OK",2},2,0)</f>
        <v>4</v>
      </c>
      <c r="O300" s="2">
        <v>-75</v>
      </c>
      <c r="P300" s="2">
        <f t="shared" si="14"/>
        <v>-59.444444444444443</v>
      </c>
      <c r="X300" s="2">
        <f t="shared" si="15"/>
        <v>213.70555555555552</v>
      </c>
    </row>
    <row r="301" spans="1:24" x14ac:dyDescent="0.35">
      <c r="A301" s="2" t="s">
        <v>358</v>
      </c>
      <c r="B301" s="2" t="s">
        <v>36</v>
      </c>
      <c r="C301" s="2">
        <f>VLOOKUP(B301,{"iPhone",1;"Motorola",2;"Nokia",3;"Samsung",4;"Sony Erickson",5;"Sprint",6},2,0)</f>
        <v>2</v>
      </c>
      <c r="H301" s="2" t="s">
        <v>358</v>
      </c>
      <c r="I301" s="2" t="s">
        <v>41</v>
      </c>
      <c r="J301" s="2">
        <f>VLOOKUP(I301,{"Excellent",4;"Poor",1;"Good",3;"OK",2},2,0)</f>
        <v>3</v>
      </c>
      <c r="O301" s="2">
        <v>-76</v>
      </c>
      <c r="P301" s="2">
        <f t="shared" si="14"/>
        <v>-60</v>
      </c>
      <c r="X301" s="2">
        <f t="shared" si="15"/>
        <v>213.14999999999998</v>
      </c>
    </row>
    <row r="302" spans="1:24" x14ac:dyDescent="0.35">
      <c r="A302" s="2" t="s">
        <v>359</v>
      </c>
      <c r="B302" s="2" t="s">
        <v>48</v>
      </c>
      <c r="C302" s="2">
        <f>VLOOKUP(B302,{"iPhone",1;"Motorola",2;"Nokia",3;"Samsung",4;"Sony Erickson",5;"Sprint",6},2,0)</f>
        <v>3</v>
      </c>
      <c r="H302" s="2" t="s">
        <v>359</v>
      </c>
      <c r="I302" s="2" t="s">
        <v>37</v>
      </c>
      <c r="J302" s="2">
        <f>VLOOKUP(I302,{"Excellent",4;"Poor",1;"Good",3;"OK",2},2,0)</f>
        <v>2</v>
      </c>
      <c r="O302" s="2">
        <v>-77</v>
      </c>
      <c r="P302" s="2">
        <f t="shared" si="14"/>
        <v>-60.555555555555557</v>
      </c>
      <c r="X302" s="2">
        <f t="shared" si="15"/>
        <v>212.59444444444443</v>
      </c>
    </row>
    <row r="303" spans="1:24" x14ac:dyDescent="0.35">
      <c r="A303" s="2" t="s">
        <v>360</v>
      </c>
      <c r="B303" s="2" t="s">
        <v>57</v>
      </c>
      <c r="C303" s="2">
        <f>VLOOKUP(B303,{"iPhone",1;"Motorola",2;"Nokia",3;"Samsung",4;"Sony Erickson",5;"Sprint",6},2,0)</f>
        <v>6</v>
      </c>
      <c r="H303" s="2" t="s">
        <v>360</v>
      </c>
      <c r="I303" s="2" t="s">
        <v>37</v>
      </c>
      <c r="J303" s="2">
        <f>VLOOKUP(I303,{"Excellent",4;"Poor",1;"Good",3;"OK",2},2,0)</f>
        <v>2</v>
      </c>
      <c r="O303" s="2">
        <v>-78</v>
      </c>
      <c r="P303" s="2">
        <f t="shared" si="14"/>
        <v>-61.111111111111107</v>
      </c>
      <c r="X303" s="2">
        <f t="shared" si="15"/>
        <v>212.03888888888886</v>
      </c>
    </row>
    <row r="304" spans="1:24" x14ac:dyDescent="0.35">
      <c r="A304" s="2" t="s">
        <v>361</v>
      </c>
      <c r="B304" s="2" t="s">
        <v>61</v>
      </c>
      <c r="C304" s="2">
        <f>VLOOKUP(B304,{"iPhone",1;"Motorola",2;"Nokia",3;"Samsung",4;"Sony Erickson",5;"Sprint",6},2,0)</f>
        <v>1</v>
      </c>
      <c r="H304" s="2" t="s">
        <v>361</v>
      </c>
      <c r="I304" s="2" t="s">
        <v>6</v>
      </c>
      <c r="J304" s="2">
        <f>VLOOKUP(I304,{"Excellent",4;"Poor",1;"Good",3;"OK",2},2,0)</f>
        <v>4</v>
      </c>
      <c r="O304" s="2">
        <v>-79</v>
      </c>
      <c r="P304" s="2">
        <f t="shared" si="14"/>
        <v>-61.666666666666664</v>
      </c>
      <c r="X304" s="2">
        <f t="shared" si="15"/>
        <v>211.48333333333332</v>
      </c>
    </row>
    <row r="305" spans="1:24" x14ac:dyDescent="0.35">
      <c r="A305" s="2" t="s">
        <v>362</v>
      </c>
      <c r="B305" s="2" t="s">
        <v>61</v>
      </c>
      <c r="C305" s="2">
        <f>VLOOKUP(B305,{"iPhone",1;"Motorola",2;"Nokia",3;"Samsung",4;"Sony Erickson",5;"Sprint",6},2,0)</f>
        <v>1</v>
      </c>
      <c r="H305" s="2" t="s">
        <v>362</v>
      </c>
      <c r="I305" s="2" t="s">
        <v>40</v>
      </c>
      <c r="J305" s="2">
        <f>VLOOKUP(I305,{"Excellent",4;"Poor",1;"Good",3;"OK",2},2,0)</f>
        <v>1</v>
      </c>
      <c r="O305" s="2">
        <v>-80</v>
      </c>
      <c r="P305" s="2">
        <f t="shared" si="14"/>
        <v>-62.222222222222221</v>
      </c>
      <c r="X305" s="2">
        <f t="shared" si="15"/>
        <v>210.92777777777775</v>
      </c>
    </row>
    <row r="306" spans="1:24" x14ac:dyDescent="0.35">
      <c r="A306" s="2" t="s">
        <v>363</v>
      </c>
      <c r="B306" s="2" t="s">
        <v>48</v>
      </c>
      <c r="C306" s="2">
        <f>VLOOKUP(B306,{"iPhone",1;"Motorola",2;"Nokia",3;"Samsung",4;"Sony Erickson",5;"Sprint",6},2,0)</f>
        <v>3</v>
      </c>
      <c r="H306" s="2" t="s">
        <v>363</v>
      </c>
      <c r="I306" s="2" t="s">
        <v>40</v>
      </c>
      <c r="J306" s="2">
        <f>VLOOKUP(I306,{"Excellent",4;"Poor",1;"Good",3;"OK",2},2,0)</f>
        <v>1</v>
      </c>
      <c r="O306" s="2">
        <v>-81</v>
      </c>
      <c r="P306" s="2">
        <f t="shared" si="14"/>
        <v>-62.777777777777779</v>
      </c>
      <c r="X306" s="2">
        <f t="shared" si="15"/>
        <v>210.37222222222221</v>
      </c>
    </row>
    <row r="307" spans="1:24" x14ac:dyDescent="0.35">
      <c r="A307" s="2" t="s">
        <v>364</v>
      </c>
      <c r="B307" s="2" t="s">
        <v>48</v>
      </c>
      <c r="C307" s="2">
        <f>VLOOKUP(B307,{"iPhone",1;"Motorola",2;"Nokia",3;"Samsung",4;"Sony Erickson",5;"Sprint",6},2,0)</f>
        <v>3</v>
      </c>
      <c r="H307" s="2" t="s">
        <v>364</v>
      </c>
      <c r="I307" s="2" t="s">
        <v>40</v>
      </c>
      <c r="J307" s="2">
        <f>VLOOKUP(I307,{"Excellent",4;"Poor",1;"Good",3;"OK",2},2,0)</f>
        <v>1</v>
      </c>
      <c r="O307" s="2">
        <v>-82</v>
      </c>
      <c r="P307" s="2">
        <f t="shared" si="14"/>
        <v>-63.333333333333329</v>
      </c>
      <c r="X307" s="2">
        <f t="shared" si="15"/>
        <v>209.81666666666666</v>
      </c>
    </row>
    <row r="308" spans="1:24" x14ac:dyDescent="0.35">
      <c r="A308" s="2" t="s">
        <v>365</v>
      </c>
      <c r="B308" s="2" t="s">
        <v>48</v>
      </c>
      <c r="C308" s="2">
        <f>VLOOKUP(B308,{"iPhone",1;"Motorola",2;"Nokia",3;"Samsung",4;"Sony Erickson",5;"Sprint",6},2,0)</f>
        <v>3</v>
      </c>
      <c r="H308" s="2" t="s">
        <v>365</v>
      </c>
      <c r="I308" s="2" t="s">
        <v>37</v>
      </c>
      <c r="J308" s="2">
        <f>VLOOKUP(I308,{"Excellent",4;"Poor",1;"Good",3;"OK",2},2,0)</f>
        <v>2</v>
      </c>
      <c r="O308" s="2">
        <v>-83</v>
      </c>
      <c r="P308" s="2">
        <f t="shared" si="14"/>
        <v>-63.888888888888886</v>
      </c>
      <c r="X308" s="2">
        <f t="shared" si="15"/>
        <v>209.26111111111109</v>
      </c>
    </row>
    <row r="309" spans="1:24" x14ac:dyDescent="0.35">
      <c r="A309" s="2" t="s">
        <v>366</v>
      </c>
      <c r="B309" s="2" t="s">
        <v>48</v>
      </c>
      <c r="C309" s="2">
        <f>VLOOKUP(B309,{"iPhone",1;"Motorola",2;"Nokia",3;"Samsung",4;"Sony Erickson",5;"Sprint",6},2,0)</f>
        <v>3</v>
      </c>
      <c r="H309" s="2" t="s">
        <v>366</v>
      </c>
      <c r="I309" s="2" t="s">
        <v>6</v>
      </c>
      <c r="J309" s="2">
        <f>VLOOKUP(I309,{"Excellent",4;"Poor",1;"Good",3;"OK",2},2,0)</f>
        <v>4</v>
      </c>
      <c r="O309" s="2">
        <v>-84</v>
      </c>
      <c r="P309" s="2">
        <f t="shared" si="14"/>
        <v>-64.444444444444443</v>
      </c>
      <c r="X309" s="2">
        <f t="shared" si="15"/>
        <v>208.70555555555552</v>
      </c>
    </row>
    <row r="310" spans="1:24" x14ac:dyDescent="0.35">
      <c r="A310" s="2" t="s">
        <v>367</v>
      </c>
      <c r="B310" s="2" t="s">
        <v>44</v>
      </c>
      <c r="C310" s="2">
        <f>VLOOKUP(B310,{"iPhone",1;"Motorola",2;"Nokia",3;"Samsung",4;"Sony Erickson",5;"Sprint",6},2,0)</f>
        <v>4</v>
      </c>
      <c r="H310" s="2" t="s">
        <v>367</v>
      </c>
      <c r="I310" s="2" t="s">
        <v>40</v>
      </c>
      <c r="J310" s="2">
        <f>VLOOKUP(I310,{"Excellent",4;"Poor",1;"Good",3;"OK",2},2,0)</f>
        <v>1</v>
      </c>
      <c r="O310" s="2">
        <v>-85</v>
      </c>
      <c r="P310" s="2">
        <f t="shared" si="14"/>
        <v>-65</v>
      </c>
      <c r="X310" s="2">
        <f t="shared" si="15"/>
        <v>208.14999999999998</v>
      </c>
    </row>
    <row r="311" spans="1:24" x14ac:dyDescent="0.35">
      <c r="A311" s="2" t="s">
        <v>368</v>
      </c>
      <c r="B311" s="2" t="s">
        <v>44</v>
      </c>
      <c r="C311" s="2">
        <f>VLOOKUP(B311,{"iPhone",1;"Motorola",2;"Nokia",3;"Samsung",4;"Sony Erickson",5;"Sprint",6},2,0)</f>
        <v>4</v>
      </c>
      <c r="H311" s="2" t="s">
        <v>368</v>
      </c>
      <c r="I311" s="2" t="s">
        <v>40</v>
      </c>
      <c r="J311" s="2">
        <f>VLOOKUP(I311,{"Excellent",4;"Poor",1;"Good",3;"OK",2},2,0)</f>
        <v>1</v>
      </c>
      <c r="O311" s="2">
        <v>-86</v>
      </c>
      <c r="P311" s="2">
        <f t="shared" si="14"/>
        <v>-65.555555555555557</v>
      </c>
      <c r="X311" s="2">
        <f t="shared" si="15"/>
        <v>207.59444444444443</v>
      </c>
    </row>
    <row r="312" spans="1:24" x14ac:dyDescent="0.35">
      <c r="A312" s="2" t="s">
        <v>369</v>
      </c>
      <c r="B312" s="2" t="s">
        <v>61</v>
      </c>
      <c r="C312" s="2">
        <f>VLOOKUP(B312,{"iPhone",1;"Motorola",2;"Nokia",3;"Samsung",4;"Sony Erickson",5;"Sprint",6},2,0)</f>
        <v>1</v>
      </c>
      <c r="H312" s="2" t="s">
        <v>369</v>
      </c>
      <c r="I312" s="2" t="s">
        <v>37</v>
      </c>
      <c r="J312" s="2">
        <f>VLOOKUP(I312,{"Excellent",4;"Poor",1;"Good",3;"OK",2},2,0)</f>
        <v>2</v>
      </c>
      <c r="O312" s="2">
        <v>-87</v>
      </c>
      <c r="P312" s="2">
        <f t="shared" si="14"/>
        <v>-66.111111111111114</v>
      </c>
      <c r="X312" s="2">
        <f t="shared" si="15"/>
        <v>207.03888888888886</v>
      </c>
    </row>
    <row r="313" spans="1:24" x14ac:dyDescent="0.35">
      <c r="A313" s="2" t="s">
        <v>370</v>
      </c>
      <c r="B313" s="2" t="s">
        <v>36</v>
      </c>
      <c r="C313" s="2">
        <f>VLOOKUP(B313,{"iPhone",1;"Motorola",2;"Nokia",3;"Samsung",4;"Sony Erickson",5;"Sprint",6},2,0)</f>
        <v>2</v>
      </c>
      <c r="H313" s="2" t="s">
        <v>370</v>
      </c>
      <c r="I313" s="2" t="s">
        <v>37</v>
      </c>
      <c r="J313" s="2">
        <f>VLOOKUP(I313,{"Excellent",4;"Poor",1;"Good",3;"OK",2},2,0)</f>
        <v>2</v>
      </c>
      <c r="O313" s="2">
        <v>-88</v>
      </c>
      <c r="P313" s="2">
        <f t="shared" si="14"/>
        <v>-66.666666666666671</v>
      </c>
      <c r="X313" s="2">
        <f t="shared" si="15"/>
        <v>206.48333333333329</v>
      </c>
    </row>
    <row r="314" spans="1:24" x14ac:dyDescent="0.35">
      <c r="A314" s="2" t="s">
        <v>371</v>
      </c>
      <c r="B314" s="2" t="s">
        <v>57</v>
      </c>
      <c r="C314" s="2">
        <f>VLOOKUP(B314,{"iPhone",1;"Motorola",2;"Nokia",3;"Samsung",4;"Sony Erickson",5;"Sprint",6},2,0)</f>
        <v>6</v>
      </c>
      <c r="H314" s="2" t="s">
        <v>371</v>
      </c>
      <c r="I314" s="2" t="s">
        <v>41</v>
      </c>
      <c r="J314" s="2">
        <f>VLOOKUP(I314,{"Excellent",4;"Poor",1;"Good",3;"OK",2},2,0)</f>
        <v>3</v>
      </c>
      <c r="O314" s="2">
        <v>-89</v>
      </c>
      <c r="P314" s="2">
        <f t="shared" si="14"/>
        <v>-67.222222222222214</v>
      </c>
      <c r="X314" s="2">
        <f t="shared" si="15"/>
        <v>205.92777777777775</v>
      </c>
    </row>
    <row r="315" spans="1:24" x14ac:dyDescent="0.35">
      <c r="A315" s="2" t="s">
        <v>372</v>
      </c>
      <c r="B315" s="2" t="s">
        <v>61</v>
      </c>
      <c r="C315" s="2">
        <f>VLOOKUP(B315,{"iPhone",1;"Motorola",2;"Nokia",3;"Samsung",4;"Sony Erickson",5;"Sprint",6},2,0)</f>
        <v>1</v>
      </c>
      <c r="H315" s="2" t="s">
        <v>372</v>
      </c>
      <c r="I315" s="2" t="s">
        <v>37</v>
      </c>
      <c r="J315" s="2">
        <f>VLOOKUP(I315,{"Excellent",4;"Poor",1;"Good",3;"OK",2},2,0)</f>
        <v>2</v>
      </c>
      <c r="O315" s="2">
        <v>-90</v>
      </c>
      <c r="P315" s="2">
        <f t="shared" si="14"/>
        <v>-67.777777777777771</v>
      </c>
      <c r="X315" s="2">
        <f t="shared" si="15"/>
        <v>205.37222222222221</v>
      </c>
    </row>
    <row r="316" spans="1:24" x14ac:dyDescent="0.35">
      <c r="A316" s="2" t="s">
        <v>373</v>
      </c>
      <c r="B316" s="2" t="s">
        <v>61</v>
      </c>
      <c r="C316" s="2">
        <f>VLOOKUP(B316,{"iPhone",1;"Motorola",2;"Nokia",3;"Samsung",4;"Sony Erickson",5;"Sprint",6},2,0)</f>
        <v>1</v>
      </c>
      <c r="H316" s="2" t="s">
        <v>373</v>
      </c>
      <c r="I316" s="2" t="s">
        <v>40</v>
      </c>
      <c r="J316" s="2">
        <f>VLOOKUP(I316,{"Excellent",4;"Poor",1;"Good",3;"OK",2},2,0)</f>
        <v>1</v>
      </c>
      <c r="O316" s="2">
        <v>-91</v>
      </c>
      <c r="P316" s="2">
        <f t="shared" si="14"/>
        <v>-68.333333333333329</v>
      </c>
      <c r="X316" s="2">
        <f t="shared" si="15"/>
        <v>204.81666666666666</v>
      </c>
    </row>
    <row r="317" spans="1:24" x14ac:dyDescent="0.35">
      <c r="A317" s="2" t="s">
        <v>374</v>
      </c>
      <c r="B317" s="2" t="s">
        <v>48</v>
      </c>
      <c r="C317" s="2">
        <f>VLOOKUP(B317,{"iPhone",1;"Motorola",2;"Nokia",3;"Samsung",4;"Sony Erickson",5;"Sprint",6},2,0)</f>
        <v>3</v>
      </c>
      <c r="H317" s="2" t="s">
        <v>374</v>
      </c>
      <c r="I317" s="2" t="s">
        <v>40</v>
      </c>
      <c r="J317" s="2">
        <f>VLOOKUP(I317,{"Excellent",4;"Poor",1;"Good",3;"OK",2},2,0)</f>
        <v>1</v>
      </c>
      <c r="O317" s="2">
        <v>-92</v>
      </c>
      <c r="P317" s="2">
        <f t="shared" si="14"/>
        <v>-68.888888888888886</v>
      </c>
      <c r="X317" s="2">
        <f t="shared" si="15"/>
        <v>204.26111111111109</v>
      </c>
    </row>
    <row r="318" spans="1:24" x14ac:dyDescent="0.35">
      <c r="A318" s="2" t="s">
        <v>375</v>
      </c>
      <c r="B318" s="2" t="s">
        <v>44</v>
      </c>
      <c r="C318" s="2">
        <f>VLOOKUP(B318,{"iPhone",1;"Motorola",2;"Nokia",3;"Samsung",4;"Sony Erickson",5;"Sprint",6},2,0)</f>
        <v>4</v>
      </c>
      <c r="H318" s="2" t="s">
        <v>375</v>
      </c>
      <c r="I318" s="2" t="s">
        <v>6</v>
      </c>
      <c r="J318" s="2">
        <f>VLOOKUP(I318,{"Excellent",4;"Poor",1;"Good",3;"OK",2},2,0)</f>
        <v>4</v>
      </c>
      <c r="O318" s="2">
        <v>-93</v>
      </c>
      <c r="P318" s="2">
        <f t="shared" si="14"/>
        <v>-69.444444444444443</v>
      </c>
      <c r="X318" s="2">
        <f t="shared" si="15"/>
        <v>203.70555555555552</v>
      </c>
    </row>
    <row r="319" spans="1:24" x14ac:dyDescent="0.35">
      <c r="A319" s="2" t="s">
        <v>376</v>
      </c>
      <c r="B319" s="2" t="s">
        <v>44</v>
      </c>
      <c r="C319" s="2">
        <f>VLOOKUP(B319,{"iPhone",1;"Motorola",2;"Nokia",3;"Samsung",4;"Sony Erickson",5;"Sprint",6},2,0)</f>
        <v>4</v>
      </c>
      <c r="H319" s="2" t="s">
        <v>376</v>
      </c>
      <c r="I319" s="2" t="s">
        <v>41</v>
      </c>
      <c r="J319" s="2">
        <f>VLOOKUP(I319,{"Excellent",4;"Poor",1;"Good",3;"OK",2},2,0)</f>
        <v>3</v>
      </c>
      <c r="O319" s="2">
        <v>-94</v>
      </c>
      <c r="P319" s="2">
        <f t="shared" si="14"/>
        <v>-70</v>
      </c>
      <c r="X319" s="2">
        <f t="shared" si="15"/>
        <v>203.14999999999998</v>
      </c>
    </row>
    <row r="320" spans="1:24" x14ac:dyDescent="0.35">
      <c r="A320" s="2" t="s">
        <v>377</v>
      </c>
      <c r="B320" s="2" t="s">
        <v>61</v>
      </c>
      <c r="C320" s="2">
        <f>VLOOKUP(B320,{"iPhone",1;"Motorola",2;"Nokia",3;"Samsung",4;"Sony Erickson",5;"Sprint",6},2,0)</f>
        <v>1</v>
      </c>
      <c r="H320" s="2" t="s">
        <v>377</v>
      </c>
      <c r="I320" s="2" t="s">
        <v>41</v>
      </c>
      <c r="J320" s="2">
        <f>VLOOKUP(I320,{"Excellent",4;"Poor",1;"Good",3;"OK",2},2,0)</f>
        <v>3</v>
      </c>
      <c r="O320" s="2">
        <v>-95</v>
      </c>
      <c r="P320" s="2">
        <f t="shared" si="14"/>
        <v>-70.555555555555557</v>
      </c>
      <c r="X320" s="2">
        <f t="shared" si="15"/>
        <v>202.59444444444443</v>
      </c>
    </row>
    <row r="321" spans="1:24" x14ac:dyDescent="0.35">
      <c r="A321" s="2" t="s">
        <v>378</v>
      </c>
      <c r="B321" s="2" t="s">
        <v>44</v>
      </c>
      <c r="C321" s="2">
        <f>VLOOKUP(B321,{"iPhone",1;"Motorola",2;"Nokia",3;"Samsung",4;"Sony Erickson",5;"Sprint",6},2,0)</f>
        <v>4</v>
      </c>
      <c r="H321" s="2" t="s">
        <v>378</v>
      </c>
      <c r="I321" s="2" t="s">
        <v>40</v>
      </c>
      <c r="J321" s="2">
        <f>VLOOKUP(I321,{"Excellent",4;"Poor",1;"Good",3;"OK",2},2,0)</f>
        <v>1</v>
      </c>
      <c r="O321" s="2">
        <v>-96</v>
      </c>
      <c r="P321" s="2">
        <f t="shared" si="14"/>
        <v>-71.111111111111114</v>
      </c>
      <c r="X321" s="2">
        <f t="shared" si="15"/>
        <v>202.03888888888886</v>
      </c>
    </row>
    <row r="322" spans="1:24" x14ac:dyDescent="0.35">
      <c r="A322" s="2" t="s">
        <v>379</v>
      </c>
      <c r="B322" s="2" t="s">
        <v>44</v>
      </c>
      <c r="C322" s="2">
        <f>VLOOKUP(B322,{"iPhone",1;"Motorola",2;"Nokia",3;"Samsung",4;"Sony Erickson",5;"Sprint",6},2,0)</f>
        <v>4</v>
      </c>
      <c r="H322" s="2" t="s">
        <v>379</v>
      </c>
      <c r="I322" s="2" t="s">
        <v>37</v>
      </c>
      <c r="J322" s="2">
        <f>VLOOKUP(I322,{"Excellent",4;"Poor",1;"Good",3;"OK",2},2,0)</f>
        <v>2</v>
      </c>
      <c r="O322" s="2">
        <v>-97</v>
      </c>
      <c r="P322" s="2">
        <f t="shared" si="14"/>
        <v>-71.666666666666671</v>
      </c>
      <c r="X322" s="2">
        <f t="shared" si="15"/>
        <v>201.48333333333329</v>
      </c>
    </row>
    <row r="323" spans="1:24" x14ac:dyDescent="0.35">
      <c r="A323" s="2" t="s">
        <v>380</v>
      </c>
      <c r="B323" s="2" t="s">
        <v>36</v>
      </c>
      <c r="C323" s="2">
        <f>VLOOKUP(B323,{"iPhone",1;"Motorola",2;"Nokia",3;"Samsung",4;"Sony Erickson",5;"Sprint",6},2,0)</f>
        <v>2</v>
      </c>
      <c r="H323" s="2" t="s">
        <v>380</v>
      </c>
      <c r="I323" s="2" t="s">
        <v>6</v>
      </c>
      <c r="J323" s="2">
        <f>VLOOKUP(I323,{"Excellent",4;"Poor",1;"Good",3;"OK",2},2,0)</f>
        <v>4</v>
      </c>
      <c r="O323" s="2">
        <v>-98</v>
      </c>
      <c r="P323" s="2">
        <f t="shared" si="14"/>
        <v>-72.222222222222214</v>
      </c>
      <c r="X323" s="2">
        <f t="shared" si="15"/>
        <v>200.92777777777775</v>
      </c>
    </row>
    <row r="324" spans="1:24" x14ac:dyDescent="0.35">
      <c r="A324" s="2" t="s">
        <v>381</v>
      </c>
      <c r="B324" s="2" t="s">
        <v>79</v>
      </c>
      <c r="C324" s="2">
        <f>VLOOKUP(B324,{"iPhone",1;"Motorola",2;"Nokia",3;"Samsung",4;"Sony Erickson",5;"Sprint",6},2,0)</f>
        <v>5</v>
      </c>
      <c r="H324" s="2" t="s">
        <v>381</v>
      </c>
      <c r="I324" s="2" t="s">
        <v>41</v>
      </c>
      <c r="J324" s="2">
        <f>VLOOKUP(I324,{"Excellent",4;"Poor",1;"Good",3;"OK",2},2,0)</f>
        <v>3</v>
      </c>
      <c r="O324" s="2">
        <v>-99</v>
      </c>
      <c r="P324" s="2">
        <f t="shared" si="14"/>
        <v>-72.777777777777771</v>
      </c>
      <c r="X324" s="2">
        <f t="shared" si="15"/>
        <v>200.37222222222221</v>
      </c>
    </row>
    <row r="325" spans="1:24" x14ac:dyDescent="0.35">
      <c r="A325" s="2" t="s">
        <v>382</v>
      </c>
      <c r="B325" s="2" t="s">
        <v>61</v>
      </c>
      <c r="C325" s="2">
        <f>VLOOKUP(B325,{"iPhone",1;"Motorola",2;"Nokia",3;"Samsung",4;"Sony Erickson",5;"Sprint",6},2,0)</f>
        <v>1</v>
      </c>
      <c r="H325" s="2" t="s">
        <v>382</v>
      </c>
      <c r="I325" s="2" t="s">
        <v>40</v>
      </c>
      <c r="J325" s="2">
        <f>VLOOKUP(I325,{"Excellent",4;"Poor",1;"Good",3;"OK",2},2,0)</f>
        <v>1</v>
      </c>
      <c r="O325" s="2">
        <v>-100</v>
      </c>
      <c r="P325" s="2">
        <f t="shared" ref="P325:P388" si="16">CONVERT(O325,"F","C")</f>
        <v>-73.333333333333329</v>
      </c>
      <c r="X325" s="2">
        <f t="shared" si="15"/>
        <v>199.81666666666666</v>
      </c>
    </row>
    <row r="326" spans="1:24" x14ac:dyDescent="0.35">
      <c r="A326" s="2" t="s">
        <v>383</v>
      </c>
      <c r="B326" s="2" t="s">
        <v>48</v>
      </c>
      <c r="C326" s="2">
        <f>VLOOKUP(B326,{"iPhone",1;"Motorola",2;"Nokia",3;"Samsung",4;"Sony Erickson",5;"Sprint",6},2,0)</f>
        <v>3</v>
      </c>
      <c r="H326" s="2" t="s">
        <v>383</v>
      </c>
      <c r="I326" s="2" t="s">
        <v>40</v>
      </c>
      <c r="J326" s="2">
        <f>VLOOKUP(I326,{"Excellent",4;"Poor",1;"Good",3;"OK",2},2,0)</f>
        <v>1</v>
      </c>
      <c r="O326" s="2">
        <v>-101</v>
      </c>
      <c r="P326" s="2">
        <f t="shared" si="16"/>
        <v>-73.888888888888886</v>
      </c>
      <c r="X326" s="2">
        <f t="shared" ref="X326:X389" si="17">CONVERT(O326,"F","K")</f>
        <v>199.26111111111109</v>
      </c>
    </row>
    <row r="327" spans="1:24" x14ac:dyDescent="0.35">
      <c r="A327" s="2" t="s">
        <v>384</v>
      </c>
      <c r="B327" s="2" t="s">
        <v>61</v>
      </c>
      <c r="C327" s="2">
        <f>VLOOKUP(B327,{"iPhone",1;"Motorola",2;"Nokia",3;"Samsung",4;"Sony Erickson",5;"Sprint",6},2,0)</f>
        <v>1</v>
      </c>
      <c r="H327" s="2" t="s">
        <v>384</v>
      </c>
      <c r="I327" s="2" t="s">
        <v>40</v>
      </c>
      <c r="J327" s="2">
        <f>VLOOKUP(I327,{"Excellent",4;"Poor",1;"Good",3;"OK",2},2,0)</f>
        <v>1</v>
      </c>
      <c r="O327" s="2">
        <v>-102</v>
      </c>
      <c r="P327" s="2">
        <f t="shared" si="16"/>
        <v>-74.444444444444443</v>
      </c>
      <c r="X327" s="2">
        <f t="shared" si="17"/>
        <v>198.70555555555552</v>
      </c>
    </row>
    <row r="328" spans="1:24" x14ac:dyDescent="0.35">
      <c r="A328" s="2" t="s">
        <v>385</v>
      </c>
      <c r="B328" s="2" t="s">
        <v>44</v>
      </c>
      <c r="C328" s="2">
        <f>VLOOKUP(B328,{"iPhone",1;"Motorola",2;"Nokia",3;"Samsung",4;"Sony Erickson",5;"Sprint",6},2,0)</f>
        <v>4</v>
      </c>
      <c r="H328" s="2" t="s">
        <v>385</v>
      </c>
      <c r="I328" s="2" t="s">
        <v>41</v>
      </c>
      <c r="J328" s="2">
        <f>VLOOKUP(I328,{"Excellent",4;"Poor",1;"Good",3;"OK",2},2,0)</f>
        <v>3</v>
      </c>
      <c r="O328" s="2">
        <v>-103</v>
      </c>
      <c r="P328" s="2">
        <f t="shared" si="16"/>
        <v>-75</v>
      </c>
      <c r="X328" s="2">
        <f t="shared" si="17"/>
        <v>198.14999999999998</v>
      </c>
    </row>
    <row r="329" spans="1:24" x14ac:dyDescent="0.35">
      <c r="A329" s="2" t="s">
        <v>386</v>
      </c>
      <c r="B329" s="2" t="s">
        <v>79</v>
      </c>
      <c r="C329" s="2">
        <f>VLOOKUP(B329,{"iPhone",1;"Motorola",2;"Nokia",3;"Samsung",4;"Sony Erickson",5;"Sprint",6},2,0)</f>
        <v>5</v>
      </c>
      <c r="H329" s="2" t="s">
        <v>386</v>
      </c>
      <c r="I329" s="2" t="s">
        <v>40</v>
      </c>
      <c r="J329" s="2">
        <f>VLOOKUP(I329,{"Excellent",4;"Poor",1;"Good",3;"OK",2},2,0)</f>
        <v>1</v>
      </c>
      <c r="O329" s="2">
        <v>-104</v>
      </c>
      <c r="P329" s="2">
        <f t="shared" si="16"/>
        <v>-75.555555555555557</v>
      </c>
      <c r="X329" s="2">
        <f t="shared" si="17"/>
        <v>197.59444444444443</v>
      </c>
    </row>
    <row r="330" spans="1:24" x14ac:dyDescent="0.35">
      <c r="A330" s="2" t="s">
        <v>387</v>
      </c>
      <c r="B330" s="2" t="s">
        <v>36</v>
      </c>
      <c r="C330" s="2">
        <f>VLOOKUP(B330,{"iPhone",1;"Motorola",2;"Nokia",3;"Samsung",4;"Sony Erickson",5;"Sprint",6},2,0)</f>
        <v>2</v>
      </c>
      <c r="H330" s="2" t="s">
        <v>387</v>
      </c>
      <c r="I330" s="2" t="s">
        <v>40</v>
      </c>
      <c r="J330" s="2">
        <f>VLOOKUP(I330,{"Excellent",4;"Poor",1;"Good",3;"OK",2},2,0)</f>
        <v>1</v>
      </c>
      <c r="O330" s="2">
        <v>-105</v>
      </c>
      <c r="P330" s="2">
        <f t="shared" si="16"/>
        <v>-76.111111111111114</v>
      </c>
      <c r="X330" s="2">
        <f t="shared" si="17"/>
        <v>197.03888888888886</v>
      </c>
    </row>
    <row r="331" spans="1:24" x14ac:dyDescent="0.35">
      <c r="A331" s="2" t="s">
        <v>388</v>
      </c>
      <c r="B331" s="2" t="s">
        <v>61</v>
      </c>
      <c r="C331" s="2">
        <f>VLOOKUP(B331,{"iPhone",1;"Motorola",2;"Nokia",3;"Samsung",4;"Sony Erickson",5;"Sprint",6},2,0)</f>
        <v>1</v>
      </c>
      <c r="H331" s="2" t="s">
        <v>388</v>
      </c>
      <c r="I331" s="2" t="s">
        <v>40</v>
      </c>
      <c r="J331" s="2">
        <f>VLOOKUP(I331,{"Excellent",4;"Poor",1;"Good",3;"OK",2},2,0)</f>
        <v>1</v>
      </c>
      <c r="O331" s="2">
        <v>-106</v>
      </c>
      <c r="P331" s="2">
        <f t="shared" si="16"/>
        <v>-76.666666666666671</v>
      </c>
      <c r="X331" s="2">
        <f t="shared" si="17"/>
        <v>196.48333333333329</v>
      </c>
    </row>
    <row r="332" spans="1:24" x14ac:dyDescent="0.35">
      <c r="A332" s="2" t="s">
        <v>389</v>
      </c>
      <c r="B332" s="2" t="s">
        <v>57</v>
      </c>
      <c r="C332" s="2">
        <f>VLOOKUP(B332,{"iPhone",1;"Motorola",2;"Nokia",3;"Samsung",4;"Sony Erickson",5;"Sprint",6},2,0)</f>
        <v>6</v>
      </c>
      <c r="H332" s="2" t="s">
        <v>389</v>
      </c>
      <c r="I332" s="2" t="s">
        <v>6</v>
      </c>
      <c r="J332" s="2">
        <f>VLOOKUP(I332,{"Excellent",4;"Poor",1;"Good",3;"OK",2},2,0)</f>
        <v>4</v>
      </c>
      <c r="O332" s="2">
        <v>-107</v>
      </c>
      <c r="P332" s="2">
        <f t="shared" si="16"/>
        <v>-77.222222222222214</v>
      </c>
      <c r="X332" s="2">
        <f t="shared" si="17"/>
        <v>195.92777777777775</v>
      </c>
    </row>
    <row r="333" spans="1:24" x14ac:dyDescent="0.35">
      <c r="A333" s="2" t="s">
        <v>390</v>
      </c>
      <c r="B333" s="2" t="s">
        <v>36</v>
      </c>
      <c r="C333" s="2">
        <f>VLOOKUP(B333,{"iPhone",1;"Motorola",2;"Nokia",3;"Samsung",4;"Sony Erickson",5;"Sprint",6},2,0)</f>
        <v>2</v>
      </c>
      <c r="H333" s="2" t="s">
        <v>390</v>
      </c>
      <c r="I333" s="2" t="s">
        <v>40</v>
      </c>
      <c r="J333" s="2">
        <f>VLOOKUP(I333,{"Excellent",4;"Poor",1;"Good",3;"OK",2},2,0)</f>
        <v>1</v>
      </c>
      <c r="O333" s="2">
        <v>-108</v>
      </c>
      <c r="P333" s="2">
        <f t="shared" si="16"/>
        <v>-77.777777777777771</v>
      </c>
      <c r="X333" s="2">
        <f t="shared" si="17"/>
        <v>195.37222222222221</v>
      </c>
    </row>
    <row r="334" spans="1:24" x14ac:dyDescent="0.35">
      <c r="A334" s="2" t="s">
        <v>391</v>
      </c>
      <c r="B334" s="2" t="s">
        <v>44</v>
      </c>
      <c r="C334" s="2">
        <f>VLOOKUP(B334,{"iPhone",1;"Motorola",2;"Nokia",3;"Samsung",4;"Sony Erickson",5;"Sprint",6},2,0)</f>
        <v>4</v>
      </c>
      <c r="H334" s="2" t="s">
        <v>391</v>
      </c>
      <c r="I334" s="2" t="s">
        <v>37</v>
      </c>
      <c r="J334" s="2">
        <f>VLOOKUP(I334,{"Excellent",4;"Poor",1;"Good",3;"OK",2},2,0)</f>
        <v>2</v>
      </c>
      <c r="O334" s="2">
        <v>-109</v>
      </c>
      <c r="P334" s="2">
        <f t="shared" si="16"/>
        <v>-78.333333333333329</v>
      </c>
      <c r="X334" s="2">
        <f t="shared" si="17"/>
        <v>194.81666666666666</v>
      </c>
    </row>
    <row r="335" spans="1:24" x14ac:dyDescent="0.35">
      <c r="A335" s="2" t="s">
        <v>392</v>
      </c>
      <c r="B335" s="2" t="s">
        <v>48</v>
      </c>
      <c r="C335" s="2">
        <f>VLOOKUP(B335,{"iPhone",1;"Motorola",2;"Nokia",3;"Samsung",4;"Sony Erickson",5;"Sprint",6},2,0)</f>
        <v>3</v>
      </c>
      <c r="H335" s="2" t="s">
        <v>392</v>
      </c>
      <c r="I335" s="2" t="s">
        <v>37</v>
      </c>
      <c r="J335" s="2">
        <f>VLOOKUP(I335,{"Excellent",4;"Poor",1;"Good",3;"OK",2},2,0)</f>
        <v>2</v>
      </c>
      <c r="O335" s="2">
        <v>-110</v>
      </c>
      <c r="P335" s="2">
        <f t="shared" si="16"/>
        <v>-78.888888888888886</v>
      </c>
      <c r="X335" s="2">
        <f t="shared" si="17"/>
        <v>194.26111111111109</v>
      </c>
    </row>
    <row r="336" spans="1:24" x14ac:dyDescent="0.35">
      <c r="A336" s="2" t="s">
        <v>393</v>
      </c>
      <c r="B336" s="2" t="s">
        <v>79</v>
      </c>
      <c r="C336" s="2">
        <f>VLOOKUP(B336,{"iPhone",1;"Motorola",2;"Nokia",3;"Samsung",4;"Sony Erickson",5;"Sprint",6},2,0)</f>
        <v>5</v>
      </c>
      <c r="H336" s="2" t="s">
        <v>393</v>
      </c>
      <c r="I336" s="2" t="s">
        <v>40</v>
      </c>
      <c r="J336" s="2">
        <f>VLOOKUP(I336,{"Excellent",4;"Poor",1;"Good",3;"OK",2},2,0)</f>
        <v>1</v>
      </c>
      <c r="O336" s="2">
        <v>-111</v>
      </c>
      <c r="P336" s="2">
        <f t="shared" si="16"/>
        <v>-79.444444444444443</v>
      </c>
      <c r="X336" s="2">
        <f t="shared" si="17"/>
        <v>193.70555555555552</v>
      </c>
    </row>
    <row r="337" spans="1:24" x14ac:dyDescent="0.35">
      <c r="A337" s="2" t="s">
        <v>394</v>
      </c>
      <c r="B337" s="2" t="s">
        <v>61</v>
      </c>
      <c r="C337" s="2">
        <f>VLOOKUP(B337,{"iPhone",1;"Motorola",2;"Nokia",3;"Samsung",4;"Sony Erickson",5;"Sprint",6},2,0)</f>
        <v>1</v>
      </c>
      <c r="H337" s="2" t="s">
        <v>394</v>
      </c>
      <c r="I337" s="2" t="s">
        <v>40</v>
      </c>
      <c r="J337" s="2">
        <f>VLOOKUP(I337,{"Excellent",4;"Poor",1;"Good",3;"OK",2},2,0)</f>
        <v>1</v>
      </c>
      <c r="O337" s="2">
        <v>-112</v>
      </c>
      <c r="P337" s="2">
        <f t="shared" si="16"/>
        <v>-80</v>
      </c>
      <c r="X337" s="2">
        <f t="shared" si="17"/>
        <v>193.14999999999998</v>
      </c>
    </row>
    <row r="338" spans="1:24" x14ac:dyDescent="0.35">
      <c r="A338" s="2" t="s">
        <v>395</v>
      </c>
      <c r="B338" s="2" t="s">
        <v>44</v>
      </c>
      <c r="C338" s="2">
        <f>VLOOKUP(B338,{"iPhone",1;"Motorola",2;"Nokia",3;"Samsung",4;"Sony Erickson",5;"Sprint",6},2,0)</f>
        <v>4</v>
      </c>
      <c r="H338" s="2" t="s">
        <v>395</v>
      </c>
      <c r="I338" s="2" t="s">
        <v>41</v>
      </c>
      <c r="J338" s="2">
        <f>VLOOKUP(I338,{"Excellent",4;"Poor",1;"Good",3;"OK",2},2,0)</f>
        <v>3</v>
      </c>
      <c r="O338" s="2">
        <v>-113</v>
      </c>
      <c r="P338" s="2">
        <f t="shared" si="16"/>
        <v>-80.555555555555557</v>
      </c>
      <c r="X338" s="2">
        <f t="shared" si="17"/>
        <v>192.59444444444443</v>
      </c>
    </row>
    <row r="339" spans="1:24" x14ac:dyDescent="0.35">
      <c r="A339" s="2" t="s">
        <v>396</v>
      </c>
      <c r="B339" s="2" t="s">
        <v>61</v>
      </c>
      <c r="C339" s="2">
        <f>VLOOKUP(B339,{"iPhone",1;"Motorola",2;"Nokia",3;"Samsung",4;"Sony Erickson",5;"Sprint",6},2,0)</f>
        <v>1</v>
      </c>
      <c r="H339" s="2" t="s">
        <v>396</v>
      </c>
      <c r="I339" s="2" t="s">
        <v>37</v>
      </c>
      <c r="J339" s="2">
        <f>VLOOKUP(I339,{"Excellent",4;"Poor",1;"Good",3;"OK",2},2,0)</f>
        <v>2</v>
      </c>
      <c r="O339" s="2">
        <v>-114</v>
      </c>
      <c r="P339" s="2">
        <f t="shared" si="16"/>
        <v>-81.111111111111114</v>
      </c>
      <c r="X339" s="2">
        <f t="shared" si="17"/>
        <v>192.03888888888886</v>
      </c>
    </row>
    <row r="340" spans="1:24" x14ac:dyDescent="0.35">
      <c r="A340" s="2" t="s">
        <v>397</v>
      </c>
      <c r="B340" s="2" t="s">
        <v>61</v>
      </c>
      <c r="C340" s="2">
        <f>VLOOKUP(B340,{"iPhone",1;"Motorola",2;"Nokia",3;"Samsung",4;"Sony Erickson",5;"Sprint",6},2,0)</f>
        <v>1</v>
      </c>
      <c r="H340" s="2" t="s">
        <v>397</v>
      </c>
      <c r="I340" s="2" t="s">
        <v>37</v>
      </c>
      <c r="J340" s="2">
        <f>VLOOKUP(I340,{"Excellent",4;"Poor",1;"Good",3;"OK",2},2,0)</f>
        <v>2</v>
      </c>
      <c r="O340" s="2">
        <v>-115</v>
      </c>
      <c r="P340" s="2">
        <f t="shared" si="16"/>
        <v>-81.666666666666671</v>
      </c>
      <c r="X340" s="2">
        <f t="shared" si="17"/>
        <v>191.48333333333329</v>
      </c>
    </row>
    <row r="341" spans="1:24" x14ac:dyDescent="0.35">
      <c r="A341" s="2" t="s">
        <v>398</v>
      </c>
      <c r="B341" s="2" t="s">
        <v>48</v>
      </c>
      <c r="C341" s="2">
        <f>VLOOKUP(B341,{"iPhone",1;"Motorola",2;"Nokia",3;"Samsung",4;"Sony Erickson",5;"Sprint",6},2,0)</f>
        <v>3</v>
      </c>
      <c r="H341" s="2" t="s">
        <v>398</v>
      </c>
      <c r="I341" s="2" t="s">
        <v>6</v>
      </c>
      <c r="J341" s="2">
        <f>VLOOKUP(I341,{"Excellent",4;"Poor",1;"Good",3;"OK",2},2,0)</f>
        <v>4</v>
      </c>
      <c r="O341" s="2">
        <v>-116</v>
      </c>
      <c r="P341" s="2">
        <f t="shared" si="16"/>
        <v>-82.222222222222214</v>
      </c>
      <c r="X341" s="2">
        <f t="shared" si="17"/>
        <v>190.92777777777775</v>
      </c>
    </row>
    <row r="342" spans="1:24" x14ac:dyDescent="0.35">
      <c r="A342" s="2" t="s">
        <v>399</v>
      </c>
      <c r="B342" s="2" t="s">
        <v>36</v>
      </c>
      <c r="C342" s="2">
        <f>VLOOKUP(B342,{"iPhone",1;"Motorola",2;"Nokia",3;"Samsung",4;"Sony Erickson",5;"Sprint",6},2,0)</f>
        <v>2</v>
      </c>
      <c r="H342" s="2" t="s">
        <v>399</v>
      </c>
      <c r="I342" s="2" t="s">
        <v>6</v>
      </c>
      <c r="J342" s="2">
        <f>VLOOKUP(I342,{"Excellent",4;"Poor",1;"Good",3;"OK",2},2,0)</f>
        <v>4</v>
      </c>
      <c r="O342" s="2">
        <v>-117</v>
      </c>
      <c r="P342" s="2">
        <f t="shared" si="16"/>
        <v>-82.777777777777771</v>
      </c>
      <c r="X342" s="2">
        <f t="shared" si="17"/>
        <v>190.37222222222221</v>
      </c>
    </row>
    <row r="343" spans="1:24" x14ac:dyDescent="0.35">
      <c r="A343" s="2" t="s">
        <v>400</v>
      </c>
      <c r="B343" s="2" t="s">
        <v>48</v>
      </c>
      <c r="C343" s="2">
        <f>VLOOKUP(B343,{"iPhone",1;"Motorola",2;"Nokia",3;"Samsung",4;"Sony Erickson",5;"Sprint",6},2,0)</f>
        <v>3</v>
      </c>
      <c r="H343" s="2" t="s">
        <v>400</v>
      </c>
      <c r="I343" s="2" t="s">
        <v>41</v>
      </c>
      <c r="J343" s="2">
        <f>VLOOKUP(I343,{"Excellent",4;"Poor",1;"Good",3;"OK",2},2,0)</f>
        <v>3</v>
      </c>
      <c r="O343" s="2">
        <v>-118</v>
      </c>
      <c r="P343" s="2">
        <f t="shared" si="16"/>
        <v>-83.333333333333329</v>
      </c>
      <c r="X343" s="2">
        <f t="shared" si="17"/>
        <v>189.81666666666666</v>
      </c>
    </row>
    <row r="344" spans="1:24" x14ac:dyDescent="0.35">
      <c r="A344" s="2" t="s">
        <v>401</v>
      </c>
      <c r="B344" s="2" t="s">
        <v>48</v>
      </c>
      <c r="C344" s="2">
        <f>VLOOKUP(B344,{"iPhone",1;"Motorola",2;"Nokia",3;"Samsung",4;"Sony Erickson",5;"Sprint",6},2,0)</f>
        <v>3</v>
      </c>
      <c r="H344" s="2" t="s">
        <v>401</v>
      </c>
      <c r="I344" s="2" t="s">
        <v>40</v>
      </c>
      <c r="J344" s="2">
        <f>VLOOKUP(I344,{"Excellent",4;"Poor",1;"Good",3;"OK",2},2,0)</f>
        <v>1</v>
      </c>
      <c r="O344" s="2">
        <v>-119</v>
      </c>
      <c r="P344" s="2">
        <f t="shared" si="16"/>
        <v>-83.888888888888886</v>
      </c>
      <c r="X344" s="2">
        <f t="shared" si="17"/>
        <v>189.26111111111109</v>
      </c>
    </row>
    <row r="345" spans="1:24" x14ac:dyDescent="0.35">
      <c r="A345" s="2" t="s">
        <v>402</v>
      </c>
      <c r="B345" s="2" t="s">
        <v>44</v>
      </c>
      <c r="C345" s="2">
        <f>VLOOKUP(B345,{"iPhone",1;"Motorola",2;"Nokia",3;"Samsung",4;"Sony Erickson",5;"Sprint",6},2,0)</f>
        <v>4</v>
      </c>
      <c r="H345" s="2" t="s">
        <v>402</v>
      </c>
      <c r="I345" s="2" t="s">
        <v>6</v>
      </c>
      <c r="J345" s="2">
        <f>VLOOKUP(I345,{"Excellent",4;"Poor",1;"Good",3;"OK",2},2,0)</f>
        <v>4</v>
      </c>
      <c r="O345" s="2">
        <v>-120</v>
      </c>
      <c r="P345" s="2">
        <f t="shared" si="16"/>
        <v>-84.444444444444443</v>
      </c>
      <c r="X345" s="2">
        <f t="shared" si="17"/>
        <v>188.70555555555552</v>
      </c>
    </row>
    <row r="346" spans="1:24" x14ac:dyDescent="0.35">
      <c r="A346" s="2" t="s">
        <v>403</v>
      </c>
      <c r="B346" s="2" t="s">
        <v>61</v>
      </c>
      <c r="C346" s="2">
        <f>VLOOKUP(B346,{"iPhone",1;"Motorola",2;"Nokia",3;"Samsung",4;"Sony Erickson",5;"Sprint",6},2,0)</f>
        <v>1</v>
      </c>
      <c r="H346" s="2" t="s">
        <v>403</v>
      </c>
      <c r="I346" s="2" t="s">
        <v>41</v>
      </c>
      <c r="J346" s="2">
        <f>VLOOKUP(I346,{"Excellent",4;"Poor",1;"Good",3;"OK",2},2,0)</f>
        <v>3</v>
      </c>
      <c r="O346" s="2">
        <v>-121</v>
      </c>
      <c r="P346" s="2">
        <f t="shared" si="16"/>
        <v>-85</v>
      </c>
      <c r="X346" s="2">
        <f t="shared" si="17"/>
        <v>188.14999999999998</v>
      </c>
    </row>
    <row r="347" spans="1:24" x14ac:dyDescent="0.35">
      <c r="A347" s="2" t="s">
        <v>404</v>
      </c>
      <c r="B347" s="2" t="s">
        <v>61</v>
      </c>
      <c r="C347" s="2">
        <f>VLOOKUP(B347,{"iPhone",1;"Motorola",2;"Nokia",3;"Samsung",4;"Sony Erickson",5;"Sprint",6},2,0)</f>
        <v>1</v>
      </c>
      <c r="H347" s="2" t="s">
        <v>404</v>
      </c>
      <c r="I347" s="2" t="s">
        <v>41</v>
      </c>
      <c r="J347" s="2">
        <f>VLOOKUP(I347,{"Excellent",4;"Poor",1;"Good",3;"OK",2},2,0)</f>
        <v>3</v>
      </c>
      <c r="O347" s="2">
        <v>-122</v>
      </c>
      <c r="P347" s="2">
        <f t="shared" si="16"/>
        <v>-85.555555555555557</v>
      </c>
      <c r="X347" s="2">
        <f t="shared" si="17"/>
        <v>187.59444444444443</v>
      </c>
    </row>
    <row r="348" spans="1:24" x14ac:dyDescent="0.35">
      <c r="A348" s="2" t="s">
        <v>405</v>
      </c>
      <c r="B348" s="2" t="s">
        <v>57</v>
      </c>
      <c r="C348" s="2">
        <f>VLOOKUP(B348,{"iPhone",1;"Motorola",2;"Nokia",3;"Samsung",4;"Sony Erickson",5;"Sprint",6},2,0)</f>
        <v>6</v>
      </c>
      <c r="H348" s="2" t="s">
        <v>405</v>
      </c>
      <c r="I348" s="2" t="s">
        <v>37</v>
      </c>
      <c r="J348" s="2">
        <f>VLOOKUP(I348,{"Excellent",4;"Poor",1;"Good",3;"OK",2},2,0)</f>
        <v>2</v>
      </c>
      <c r="O348" s="2">
        <v>-123</v>
      </c>
      <c r="P348" s="2">
        <f t="shared" si="16"/>
        <v>-86.111111111111114</v>
      </c>
      <c r="X348" s="2">
        <f t="shared" si="17"/>
        <v>187.03888888888886</v>
      </c>
    </row>
    <row r="349" spans="1:24" x14ac:dyDescent="0.35">
      <c r="A349" s="2" t="s">
        <v>406</v>
      </c>
      <c r="B349" s="2" t="s">
        <v>48</v>
      </c>
      <c r="C349" s="2">
        <f>VLOOKUP(B349,{"iPhone",1;"Motorola",2;"Nokia",3;"Samsung",4;"Sony Erickson",5;"Sprint",6},2,0)</f>
        <v>3</v>
      </c>
      <c r="H349" s="2" t="s">
        <v>406</v>
      </c>
      <c r="I349" s="2" t="s">
        <v>6</v>
      </c>
      <c r="J349" s="2">
        <f>VLOOKUP(I349,{"Excellent",4;"Poor",1;"Good",3;"OK",2},2,0)</f>
        <v>4</v>
      </c>
      <c r="O349" s="2">
        <v>-124</v>
      </c>
      <c r="P349" s="2">
        <f t="shared" si="16"/>
        <v>-86.666666666666671</v>
      </c>
      <c r="X349" s="2">
        <f t="shared" si="17"/>
        <v>186.48333333333329</v>
      </c>
    </row>
    <row r="350" spans="1:24" x14ac:dyDescent="0.35">
      <c r="A350" s="2" t="s">
        <v>407</v>
      </c>
      <c r="B350" s="2" t="s">
        <v>57</v>
      </c>
      <c r="C350" s="2">
        <f>VLOOKUP(B350,{"iPhone",1;"Motorola",2;"Nokia",3;"Samsung",4;"Sony Erickson",5;"Sprint",6},2,0)</f>
        <v>6</v>
      </c>
      <c r="H350" s="2" t="s">
        <v>407</v>
      </c>
      <c r="I350" s="2" t="s">
        <v>40</v>
      </c>
      <c r="J350" s="2">
        <f>VLOOKUP(I350,{"Excellent",4;"Poor",1;"Good",3;"OK",2},2,0)</f>
        <v>1</v>
      </c>
      <c r="O350" s="2">
        <v>-125</v>
      </c>
      <c r="P350" s="2">
        <f t="shared" si="16"/>
        <v>-87.222222222222214</v>
      </c>
      <c r="X350" s="2">
        <f t="shared" si="17"/>
        <v>185.92777777777775</v>
      </c>
    </row>
    <row r="351" spans="1:24" x14ac:dyDescent="0.35">
      <c r="A351" s="2" t="s">
        <v>408</v>
      </c>
      <c r="B351" s="2" t="s">
        <v>79</v>
      </c>
      <c r="C351" s="2">
        <f>VLOOKUP(B351,{"iPhone",1;"Motorola",2;"Nokia",3;"Samsung",4;"Sony Erickson",5;"Sprint",6},2,0)</f>
        <v>5</v>
      </c>
      <c r="H351" s="2" t="s">
        <v>408</v>
      </c>
      <c r="I351" s="2" t="s">
        <v>40</v>
      </c>
      <c r="J351" s="2">
        <f>VLOOKUP(I351,{"Excellent",4;"Poor",1;"Good",3;"OK",2},2,0)</f>
        <v>1</v>
      </c>
      <c r="O351" s="2">
        <v>-126</v>
      </c>
      <c r="P351" s="2">
        <f t="shared" si="16"/>
        <v>-87.777777777777771</v>
      </c>
      <c r="X351" s="2">
        <f t="shared" si="17"/>
        <v>185.37222222222221</v>
      </c>
    </row>
    <row r="352" spans="1:24" x14ac:dyDescent="0.35">
      <c r="A352" s="2" t="s">
        <v>409</v>
      </c>
      <c r="B352" s="2" t="s">
        <v>36</v>
      </c>
      <c r="C352" s="2">
        <f>VLOOKUP(B352,{"iPhone",1;"Motorola",2;"Nokia",3;"Samsung",4;"Sony Erickson",5;"Sprint",6},2,0)</f>
        <v>2</v>
      </c>
      <c r="H352" s="2" t="s">
        <v>409</v>
      </c>
      <c r="I352" s="2" t="s">
        <v>37</v>
      </c>
      <c r="J352" s="2">
        <f>VLOOKUP(I352,{"Excellent",4;"Poor",1;"Good",3;"OK",2},2,0)</f>
        <v>2</v>
      </c>
      <c r="O352" s="2">
        <v>-127</v>
      </c>
      <c r="P352" s="2">
        <f t="shared" si="16"/>
        <v>-88.333333333333329</v>
      </c>
      <c r="X352" s="2">
        <f t="shared" si="17"/>
        <v>184.81666666666666</v>
      </c>
    </row>
    <row r="353" spans="1:24" x14ac:dyDescent="0.35">
      <c r="A353" s="2" t="s">
        <v>410</v>
      </c>
      <c r="B353" s="2" t="s">
        <v>61</v>
      </c>
      <c r="C353" s="2">
        <f>VLOOKUP(B353,{"iPhone",1;"Motorola",2;"Nokia",3;"Samsung",4;"Sony Erickson",5;"Sprint",6},2,0)</f>
        <v>1</v>
      </c>
      <c r="H353" s="2" t="s">
        <v>410</v>
      </c>
      <c r="I353" s="2" t="s">
        <v>37</v>
      </c>
      <c r="J353" s="2">
        <f>VLOOKUP(I353,{"Excellent",4;"Poor",1;"Good",3;"OK",2},2,0)</f>
        <v>2</v>
      </c>
      <c r="O353" s="2">
        <v>-128</v>
      </c>
      <c r="P353" s="2">
        <f t="shared" si="16"/>
        <v>-88.888888888888886</v>
      </c>
      <c r="X353" s="2">
        <f t="shared" si="17"/>
        <v>184.26111111111109</v>
      </c>
    </row>
    <row r="354" spans="1:24" x14ac:dyDescent="0.35">
      <c r="A354" s="2" t="s">
        <v>411</v>
      </c>
      <c r="B354" s="2" t="s">
        <v>57</v>
      </c>
      <c r="C354" s="2">
        <f>VLOOKUP(B354,{"iPhone",1;"Motorola",2;"Nokia",3;"Samsung",4;"Sony Erickson",5;"Sprint",6},2,0)</f>
        <v>6</v>
      </c>
      <c r="H354" s="2" t="s">
        <v>411</v>
      </c>
      <c r="I354" s="2" t="s">
        <v>40</v>
      </c>
      <c r="J354" s="2">
        <f>VLOOKUP(I354,{"Excellent",4;"Poor",1;"Good",3;"OK",2},2,0)</f>
        <v>1</v>
      </c>
      <c r="O354" s="2">
        <v>-129</v>
      </c>
      <c r="P354" s="2">
        <f t="shared" si="16"/>
        <v>-89.444444444444443</v>
      </c>
      <c r="X354" s="2">
        <f t="shared" si="17"/>
        <v>183.70555555555552</v>
      </c>
    </row>
    <row r="355" spans="1:24" x14ac:dyDescent="0.35">
      <c r="A355" s="2" t="s">
        <v>412</v>
      </c>
      <c r="B355" s="2" t="s">
        <v>79</v>
      </c>
      <c r="C355" s="2">
        <f>VLOOKUP(B355,{"iPhone",1;"Motorola",2;"Nokia",3;"Samsung",4;"Sony Erickson",5;"Sprint",6},2,0)</f>
        <v>5</v>
      </c>
      <c r="H355" s="2" t="s">
        <v>412</v>
      </c>
      <c r="I355" s="2" t="s">
        <v>37</v>
      </c>
      <c r="J355" s="2">
        <f>VLOOKUP(I355,{"Excellent",4;"Poor",1;"Good",3;"OK",2},2,0)</f>
        <v>2</v>
      </c>
      <c r="O355" s="2">
        <v>-130</v>
      </c>
      <c r="P355" s="2">
        <f t="shared" si="16"/>
        <v>-90</v>
      </c>
      <c r="X355" s="2">
        <f t="shared" si="17"/>
        <v>183.14999999999998</v>
      </c>
    </row>
    <row r="356" spans="1:24" x14ac:dyDescent="0.35">
      <c r="A356" s="2" t="s">
        <v>413</v>
      </c>
      <c r="B356" s="2" t="s">
        <v>61</v>
      </c>
      <c r="C356" s="2">
        <f>VLOOKUP(B356,{"iPhone",1;"Motorola",2;"Nokia",3;"Samsung",4;"Sony Erickson",5;"Sprint",6},2,0)</f>
        <v>1</v>
      </c>
      <c r="H356" s="2" t="s">
        <v>413</v>
      </c>
      <c r="I356" s="2" t="s">
        <v>40</v>
      </c>
      <c r="J356" s="2">
        <f>VLOOKUP(I356,{"Excellent",4;"Poor",1;"Good",3;"OK",2},2,0)</f>
        <v>1</v>
      </c>
      <c r="O356" s="2">
        <v>-131</v>
      </c>
      <c r="P356" s="2">
        <f t="shared" si="16"/>
        <v>-90.555555555555557</v>
      </c>
      <c r="X356" s="2">
        <f t="shared" si="17"/>
        <v>182.59444444444443</v>
      </c>
    </row>
    <row r="357" spans="1:24" x14ac:dyDescent="0.35">
      <c r="A357" s="2" t="s">
        <v>414</v>
      </c>
      <c r="B357" s="2" t="s">
        <v>61</v>
      </c>
      <c r="C357" s="2">
        <f>VLOOKUP(B357,{"iPhone",1;"Motorola",2;"Nokia",3;"Samsung",4;"Sony Erickson",5;"Sprint",6},2,0)</f>
        <v>1</v>
      </c>
      <c r="H357" s="2" t="s">
        <v>414</v>
      </c>
      <c r="I357" s="2" t="s">
        <v>37</v>
      </c>
      <c r="J357" s="2">
        <f>VLOOKUP(I357,{"Excellent",4;"Poor",1;"Good",3;"OK",2},2,0)</f>
        <v>2</v>
      </c>
      <c r="O357" s="2">
        <v>-132</v>
      </c>
      <c r="P357" s="2">
        <f t="shared" si="16"/>
        <v>-91.111111111111114</v>
      </c>
      <c r="X357" s="2">
        <f t="shared" si="17"/>
        <v>182.03888888888886</v>
      </c>
    </row>
    <row r="358" spans="1:24" x14ac:dyDescent="0.35">
      <c r="A358" s="2" t="s">
        <v>415</v>
      </c>
      <c r="B358" s="2" t="s">
        <v>36</v>
      </c>
      <c r="C358" s="2">
        <f>VLOOKUP(B358,{"iPhone",1;"Motorola",2;"Nokia",3;"Samsung",4;"Sony Erickson",5;"Sprint",6},2,0)</f>
        <v>2</v>
      </c>
      <c r="H358" s="2" t="s">
        <v>415</v>
      </c>
      <c r="I358" s="2" t="s">
        <v>37</v>
      </c>
      <c r="J358" s="2">
        <f>VLOOKUP(I358,{"Excellent",4;"Poor",1;"Good",3;"OK",2},2,0)</f>
        <v>2</v>
      </c>
      <c r="O358" s="2">
        <v>-133</v>
      </c>
      <c r="P358" s="2">
        <f t="shared" si="16"/>
        <v>-91.666666666666671</v>
      </c>
      <c r="X358" s="2">
        <f t="shared" si="17"/>
        <v>181.48333333333329</v>
      </c>
    </row>
    <row r="359" spans="1:24" x14ac:dyDescent="0.35">
      <c r="A359" s="2" t="s">
        <v>416</v>
      </c>
      <c r="B359" s="2" t="s">
        <v>36</v>
      </c>
      <c r="C359" s="2">
        <f>VLOOKUP(B359,{"iPhone",1;"Motorola",2;"Nokia",3;"Samsung",4;"Sony Erickson",5;"Sprint",6},2,0)</f>
        <v>2</v>
      </c>
      <c r="H359" s="2" t="s">
        <v>416</v>
      </c>
      <c r="I359" s="2" t="s">
        <v>37</v>
      </c>
      <c r="J359" s="2">
        <f>VLOOKUP(I359,{"Excellent",4;"Poor",1;"Good",3;"OK",2},2,0)</f>
        <v>2</v>
      </c>
      <c r="O359" s="2">
        <v>-134</v>
      </c>
      <c r="P359" s="2">
        <f t="shared" si="16"/>
        <v>-92.222222222222214</v>
      </c>
      <c r="X359" s="2">
        <f t="shared" si="17"/>
        <v>180.92777777777775</v>
      </c>
    </row>
    <row r="360" spans="1:24" x14ac:dyDescent="0.35">
      <c r="A360" s="2" t="s">
        <v>417</v>
      </c>
      <c r="B360" s="2" t="s">
        <v>44</v>
      </c>
      <c r="C360" s="2">
        <f>VLOOKUP(B360,{"iPhone",1;"Motorola",2;"Nokia",3;"Samsung",4;"Sony Erickson",5;"Sprint",6},2,0)</f>
        <v>4</v>
      </c>
      <c r="H360" s="2" t="s">
        <v>417</v>
      </c>
      <c r="I360" s="2" t="s">
        <v>6</v>
      </c>
      <c r="J360" s="2">
        <f>VLOOKUP(I360,{"Excellent",4;"Poor",1;"Good",3;"OK",2},2,0)</f>
        <v>4</v>
      </c>
      <c r="O360" s="2">
        <v>-135</v>
      </c>
      <c r="P360" s="2">
        <f t="shared" si="16"/>
        <v>-92.777777777777771</v>
      </c>
      <c r="X360" s="2">
        <f t="shared" si="17"/>
        <v>180.37222222222221</v>
      </c>
    </row>
    <row r="361" spans="1:24" x14ac:dyDescent="0.35">
      <c r="A361" s="2" t="s">
        <v>418</v>
      </c>
      <c r="B361" s="2" t="s">
        <v>48</v>
      </c>
      <c r="C361" s="2">
        <f>VLOOKUP(B361,{"iPhone",1;"Motorola",2;"Nokia",3;"Samsung",4;"Sony Erickson",5;"Sprint",6},2,0)</f>
        <v>3</v>
      </c>
      <c r="H361" s="2" t="s">
        <v>418</v>
      </c>
      <c r="I361" s="2" t="s">
        <v>37</v>
      </c>
      <c r="J361" s="2">
        <f>VLOOKUP(I361,{"Excellent",4;"Poor",1;"Good",3;"OK",2},2,0)</f>
        <v>2</v>
      </c>
      <c r="O361" s="2">
        <v>-136</v>
      </c>
      <c r="P361" s="2">
        <f t="shared" si="16"/>
        <v>-93.333333333333329</v>
      </c>
      <c r="X361" s="2">
        <f t="shared" si="17"/>
        <v>179.81666666666666</v>
      </c>
    </row>
    <row r="362" spans="1:24" x14ac:dyDescent="0.35">
      <c r="A362" s="2" t="s">
        <v>419</v>
      </c>
      <c r="B362" s="2" t="s">
        <v>61</v>
      </c>
      <c r="C362" s="2">
        <f>VLOOKUP(B362,{"iPhone",1;"Motorola",2;"Nokia",3;"Samsung",4;"Sony Erickson",5;"Sprint",6},2,0)</f>
        <v>1</v>
      </c>
      <c r="H362" s="2" t="s">
        <v>419</v>
      </c>
      <c r="I362" s="2" t="s">
        <v>40</v>
      </c>
      <c r="J362" s="2">
        <f>VLOOKUP(I362,{"Excellent",4;"Poor",1;"Good",3;"OK",2},2,0)</f>
        <v>1</v>
      </c>
      <c r="O362" s="2">
        <v>-137</v>
      </c>
      <c r="P362" s="2">
        <f t="shared" si="16"/>
        <v>-93.888888888888886</v>
      </c>
      <c r="X362" s="2">
        <f t="shared" si="17"/>
        <v>179.26111111111109</v>
      </c>
    </row>
    <row r="363" spans="1:24" x14ac:dyDescent="0.35">
      <c r="A363" s="2" t="s">
        <v>420</v>
      </c>
      <c r="B363" s="2" t="s">
        <v>57</v>
      </c>
      <c r="C363" s="2">
        <f>VLOOKUP(B363,{"iPhone",1;"Motorola",2;"Nokia",3;"Samsung",4;"Sony Erickson",5;"Sprint",6},2,0)</f>
        <v>6</v>
      </c>
      <c r="H363" s="2" t="s">
        <v>420</v>
      </c>
      <c r="I363" s="2" t="s">
        <v>40</v>
      </c>
      <c r="J363" s="2">
        <f>VLOOKUP(I363,{"Excellent",4;"Poor",1;"Good",3;"OK",2},2,0)</f>
        <v>1</v>
      </c>
      <c r="O363" s="2">
        <v>-138</v>
      </c>
      <c r="P363" s="2">
        <f t="shared" si="16"/>
        <v>-94.444444444444443</v>
      </c>
      <c r="X363" s="2">
        <f t="shared" si="17"/>
        <v>178.70555555555552</v>
      </c>
    </row>
    <row r="364" spans="1:24" x14ac:dyDescent="0.35">
      <c r="A364" s="2" t="s">
        <v>421</v>
      </c>
      <c r="B364" s="2" t="s">
        <v>57</v>
      </c>
      <c r="C364" s="2">
        <f>VLOOKUP(B364,{"iPhone",1;"Motorola",2;"Nokia",3;"Samsung",4;"Sony Erickson",5;"Sprint",6},2,0)</f>
        <v>6</v>
      </c>
      <c r="H364" s="2" t="s">
        <v>421</v>
      </c>
      <c r="I364" s="2" t="s">
        <v>6</v>
      </c>
      <c r="J364" s="2">
        <f>VLOOKUP(I364,{"Excellent",4;"Poor",1;"Good",3;"OK",2},2,0)</f>
        <v>4</v>
      </c>
      <c r="O364" s="2">
        <v>-139</v>
      </c>
      <c r="P364" s="2">
        <f t="shared" si="16"/>
        <v>-95</v>
      </c>
      <c r="X364" s="2">
        <f t="shared" si="17"/>
        <v>178.14999999999998</v>
      </c>
    </row>
    <row r="365" spans="1:24" x14ac:dyDescent="0.35">
      <c r="A365" s="2" t="s">
        <v>422</v>
      </c>
      <c r="B365" s="2" t="s">
        <v>61</v>
      </c>
      <c r="C365" s="2">
        <f>VLOOKUP(B365,{"iPhone",1;"Motorola",2;"Nokia",3;"Samsung",4;"Sony Erickson",5;"Sprint",6},2,0)</f>
        <v>1</v>
      </c>
      <c r="H365" s="2" t="s">
        <v>422</v>
      </c>
      <c r="I365" s="2" t="s">
        <v>40</v>
      </c>
      <c r="J365" s="2">
        <f>VLOOKUP(I365,{"Excellent",4;"Poor",1;"Good",3;"OK",2},2,0)</f>
        <v>1</v>
      </c>
      <c r="O365" s="2">
        <v>-140</v>
      </c>
      <c r="P365" s="2">
        <f t="shared" si="16"/>
        <v>-95.555555555555557</v>
      </c>
      <c r="X365" s="2">
        <f t="shared" si="17"/>
        <v>177.59444444444443</v>
      </c>
    </row>
    <row r="366" spans="1:24" x14ac:dyDescent="0.35">
      <c r="A366" s="2" t="s">
        <v>423</v>
      </c>
      <c r="B366" s="2" t="s">
        <v>79</v>
      </c>
      <c r="C366" s="2">
        <f>VLOOKUP(B366,{"iPhone",1;"Motorola",2;"Nokia",3;"Samsung",4;"Sony Erickson",5;"Sprint",6},2,0)</f>
        <v>5</v>
      </c>
      <c r="H366" s="2" t="s">
        <v>423</v>
      </c>
      <c r="I366" s="2" t="s">
        <v>37</v>
      </c>
      <c r="J366" s="2">
        <f>VLOOKUP(I366,{"Excellent",4;"Poor",1;"Good",3;"OK",2},2,0)</f>
        <v>2</v>
      </c>
      <c r="O366" s="2">
        <v>-141</v>
      </c>
      <c r="P366" s="2">
        <f t="shared" si="16"/>
        <v>-96.111111111111114</v>
      </c>
      <c r="X366" s="2">
        <f t="shared" si="17"/>
        <v>177.03888888888886</v>
      </c>
    </row>
    <row r="367" spans="1:24" x14ac:dyDescent="0.35">
      <c r="A367" s="2" t="s">
        <v>424</v>
      </c>
      <c r="B367" s="2" t="s">
        <v>48</v>
      </c>
      <c r="C367" s="2">
        <f>VLOOKUP(B367,{"iPhone",1;"Motorola",2;"Nokia",3;"Samsung",4;"Sony Erickson",5;"Sprint",6},2,0)</f>
        <v>3</v>
      </c>
      <c r="H367" s="2" t="s">
        <v>424</v>
      </c>
      <c r="I367" s="2" t="s">
        <v>40</v>
      </c>
      <c r="J367" s="2">
        <f>VLOOKUP(I367,{"Excellent",4;"Poor",1;"Good",3;"OK",2},2,0)</f>
        <v>1</v>
      </c>
      <c r="O367" s="2">
        <v>-142</v>
      </c>
      <c r="P367" s="2">
        <f t="shared" si="16"/>
        <v>-96.666666666666657</v>
      </c>
      <c r="X367" s="2">
        <f t="shared" si="17"/>
        <v>176.48333333333332</v>
      </c>
    </row>
    <row r="368" spans="1:24" x14ac:dyDescent="0.35">
      <c r="A368" s="2" t="s">
        <v>425</v>
      </c>
      <c r="B368" s="2" t="s">
        <v>48</v>
      </c>
      <c r="C368" s="2">
        <f>VLOOKUP(B368,{"iPhone",1;"Motorola",2;"Nokia",3;"Samsung",4;"Sony Erickson",5;"Sprint",6},2,0)</f>
        <v>3</v>
      </c>
      <c r="H368" s="2" t="s">
        <v>425</v>
      </c>
      <c r="I368" s="2" t="s">
        <v>37</v>
      </c>
      <c r="J368" s="2">
        <f>VLOOKUP(I368,{"Excellent",4;"Poor",1;"Good",3;"OK",2},2,0)</f>
        <v>2</v>
      </c>
      <c r="O368" s="2">
        <v>-143</v>
      </c>
      <c r="P368" s="2">
        <f t="shared" si="16"/>
        <v>-97.222222222222214</v>
      </c>
      <c r="X368" s="2">
        <f t="shared" si="17"/>
        <v>175.92777777777775</v>
      </c>
    </row>
    <row r="369" spans="1:24" x14ac:dyDescent="0.35">
      <c r="A369" s="2" t="s">
        <v>426</v>
      </c>
      <c r="B369" s="2" t="s">
        <v>36</v>
      </c>
      <c r="C369" s="2">
        <f>VLOOKUP(B369,{"iPhone",1;"Motorola",2;"Nokia",3;"Samsung",4;"Sony Erickson",5;"Sprint",6},2,0)</f>
        <v>2</v>
      </c>
      <c r="H369" s="2" t="s">
        <v>426</v>
      </c>
      <c r="I369" s="2" t="s">
        <v>6</v>
      </c>
      <c r="J369" s="2">
        <f>VLOOKUP(I369,{"Excellent",4;"Poor",1;"Good",3;"OK",2},2,0)</f>
        <v>4</v>
      </c>
      <c r="O369" s="2">
        <v>-144</v>
      </c>
      <c r="P369" s="2">
        <f t="shared" si="16"/>
        <v>-97.777777777777771</v>
      </c>
      <c r="X369" s="2">
        <f t="shared" si="17"/>
        <v>175.37222222222221</v>
      </c>
    </row>
    <row r="370" spans="1:24" x14ac:dyDescent="0.35">
      <c r="A370" s="2" t="s">
        <v>427</v>
      </c>
      <c r="B370" s="2" t="s">
        <v>79</v>
      </c>
      <c r="C370" s="2">
        <f>VLOOKUP(B370,{"iPhone",1;"Motorola",2;"Nokia",3;"Samsung",4;"Sony Erickson",5;"Sprint",6},2,0)</f>
        <v>5</v>
      </c>
      <c r="H370" s="2" t="s">
        <v>427</v>
      </c>
      <c r="I370" s="2" t="s">
        <v>37</v>
      </c>
      <c r="J370" s="2">
        <f>VLOOKUP(I370,{"Excellent",4;"Poor",1;"Good",3;"OK",2},2,0)</f>
        <v>2</v>
      </c>
      <c r="O370" s="2">
        <v>-145</v>
      </c>
      <c r="P370" s="2">
        <f t="shared" si="16"/>
        <v>-98.333333333333329</v>
      </c>
      <c r="X370" s="2">
        <f t="shared" si="17"/>
        <v>174.81666666666666</v>
      </c>
    </row>
    <row r="371" spans="1:24" x14ac:dyDescent="0.35">
      <c r="A371" s="2" t="s">
        <v>428</v>
      </c>
      <c r="B371" s="2" t="s">
        <v>48</v>
      </c>
      <c r="C371" s="2">
        <f>VLOOKUP(B371,{"iPhone",1;"Motorola",2;"Nokia",3;"Samsung",4;"Sony Erickson",5;"Sprint",6},2,0)</f>
        <v>3</v>
      </c>
      <c r="H371" s="2" t="s">
        <v>428</v>
      </c>
      <c r="I371" s="2" t="s">
        <v>6</v>
      </c>
      <c r="J371" s="2">
        <f>VLOOKUP(I371,{"Excellent",4;"Poor",1;"Good",3;"OK",2},2,0)</f>
        <v>4</v>
      </c>
      <c r="O371" s="2">
        <v>-146</v>
      </c>
      <c r="P371" s="2">
        <f t="shared" si="16"/>
        <v>-98.888888888888886</v>
      </c>
      <c r="X371" s="2">
        <f t="shared" si="17"/>
        <v>174.26111111111109</v>
      </c>
    </row>
    <row r="372" spans="1:24" x14ac:dyDescent="0.35">
      <c r="A372" s="2" t="s">
        <v>429</v>
      </c>
      <c r="B372" s="2" t="s">
        <v>61</v>
      </c>
      <c r="C372" s="2">
        <f>VLOOKUP(B372,{"iPhone",1;"Motorola",2;"Nokia",3;"Samsung",4;"Sony Erickson",5;"Sprint",6},2,0)</f>
        <v>1</v>
      </c>
      <c r="H372" s="2" t="s">
        <v>429</v>
      </c>
      <c r="I372" s="2" t="s">
        <v>40</v>
      </c>
      <c r="J372" s="2">
        <f>VLOOKUP(I372,{"Excellent",4;"Poor",1;"Good",3;"OK",2},2,0)</f>
        <v>1</v>
      </c>
      <c r="O372" s="2">
        <v>-147</v>
      </c>
      <c r="P372" s="2">
        <f t="shared" si="16"/>
        <v>-99.444444444444443</v>
      </c>
      <c r="X372" s="2">
        <f t="shared" si="17"/>
        <v>173.70555555555552</v>
      </c>
    </row>
    <row r="373" spans="1:24" x14ac:dyDescent="0.35">
      <c r="A373" s="2" t="s">
        <v>430</v>
      </c>
      <c r="B373" s="2" t="s">
        <v>79</v>
      </c>
      <c r="C373" s="2">
        <f>VLOOKUP(B373,{"iPhone",1;"Motorola",2;"Nokia",3;"Samsung",4;"Sony Erickson",5;"Sprint",6},2,0)</f>
        <v>5</v>
      </c>
      <c r="H373" s="2" t="s">
        <v>430</v>
      </c>
      <c r="I373" s="2" t="s">
        <v>37</v>
      </c>
      <c r="J373" s="2">
        <f>VLOOKUP(I373,{"Excellent",4;"Poor",1;"Good",3;"OK",2},2,0)</f>
        <v>2</v>
      </c>
      <c r="O373" s="2">
        <v>-148</v>
      </c>
      <c r="P373" s="2">
        <f t="shared" si="16"/>
        <v>-100</v>
      </c>
      <c r="X373" s="2">
        <f t="shared" si="17"/>
        <v>173.14999999999998</v>
      </c>
    </row>
    <row r="374" spans="1:24" x14ac:dyDescent="0.35">
      <c r="A374" s="2" t="s">
        <v>431</v>
      </c>
      <c r="B374" s="2" t="s">
        <v>48</v>
      </c>
      <c r="C374" s="2">
        <f>VLOOKUP(B374,{"iPhone",1;"Motorola",2;"Nokia",3;"Samsung",4;"Sony Erickson",5;"Sprint",6},2,0)</f>
        <v>3</v>
      </c>
      <c r="H374" s="2" t="s">
        <v>431</v>
      </c>
      <c r="I374" s="2" t="s">
        <v>40</v>
      </c>
      <c r="J374" s="2">
        <f>VLOOKUP(I374,{"Excellent",4;"Poor",1;"Good",3;"OK",2},2,0)</f>
        <v>1</v>
      </c>
      <c r="O374" s="2">
        <v>-149</v>
      </c>
      <c r="P374" s="2">
        <f t="shared" si="16"/>
        <v>-100.55555555555556</v>
      </c>
      <c r="X374" s="2">
        <f t="shared" si="17"/>
        <v>172.59444444444443</v>
      </c>
    </row>
    <row r="375" spans="1:24" x14ac:dyDescent="0.35">
      <c r="A375" s="2" t="s">
        <v>432</v>
      </c>
      <c r="B375" s="2" t="s">
        <v>44</v>
      </c>
      <c r="C375" s="2">
        <f>VLOOKUP(B375,{"iPhone",1;"Motorola",2;"Nokia",3;"Samsung",4;"Sony Erickson",5;"Sprint",6},2,0)</f>
        <v>4</v>
      </c>
      <c r="H375" s="2" t="s">
        <v>432</v>
      </c>
      <c r="I375" s="2" t="s">
        <v>40</v>
      </c>
      <c r="J375" s="2">
        <f>VLOOKUP(I375,{"Excellent",4;"Poor",1;"Good",3;"OK",2},2,0)</f>
        <v>1</v>
      </c>
      <c r="O375" s="2">
        <v>-150</v>
      </c>
      <c r="P375" s="2">
        <f t="shared" si="16"/>
        <v>-101.11111111111111</v>
      </c>
      <c r="X375" s="2">
        <f t="shared" si="17"/>
        <v>172.03888888888886</v>
      </c>
    </row>
    <row r="376" spans="1:24" x14ac:dyDescent="0.35">
      <c r="A376" s="2" t="s">
        <v>433</v>
      </c>
      <c r="B376" s="2" t="s">
        <v>61</v>
      </c>
      <c r="C376" s="2">
        <f>VLOOKUP(B376,{"iPhone",1;"Motorola",2;"Nokia",3;"Samsung",4;"Sony Erickson",5;"Sprint",6},2,0)</f>
        <v>1</v>
      </c>
      <c r="H376" s="2" t="s">
        <v>433</v>
      </c>
      <c r="I376" s="2" t="s">
        <v>41</v>
      </c>
      <c r="J376" s="2">
        <f>VLOOKUP(I376,{"Excellent",4;"Poor",1;"Good",3;"OK",2},2,0)</f>
        <v>3</v>
      </c>
      <c r="O376" s="2">
        <v>-151</v>
      </c>
      <c r="P376" s="2">
        <f t="shared" si="16"/>
        <v>-101.66666666666666</v>
      </c>
      <c r="X376" s="2">
        <f t="shared" si="17"/>
        <v>171.48333333333332</v>
      </c>
    </row>
    <row r="377" spans="1:24" x14ac:dyDescent="0.35">
      <c r="A377" s="2" t="s">
        <v>434</v>
      </c>
      <c r="B377" s="2" t="s">
        <v>36</v>
      </c>
      <c r="C377" s="2">
        <f>VLOOKUP(B377,{"iPhone",1;"Motorola",2;"Nokia",3;"Samsung",4;"Sony Erickson",5;"Sprint",6},2,0)</f>
        <v>2</v>
      </c>
      <c r="H377" s="2" t="s">
        <v>434</v>
      </c>
      <c r="I377" s="2" t="s">
        <v>40</v>
      </c>
      <c r="J377" s="2">
        <f>VLOOKUP(I377,{"Excellent",4;"Poor",1;"Good",3;"OK",2},2,0)</f>
        <v>1</v>
      </c>
      <c r="O377" s="2">
        <v>-152</v>
      </c>
      <c r="P377" s="2">
        <f t="shared" si="16"/>
        <v>-102.22222222222221</v>
      </c>
      <c r="X377" s="2">
        <f t="shared" si="17"/>
        <v>170.92777777777775</v>
      </c>
    </row>
    <row r="378" spans="1:24" x14ac:dyDescent="0.35">
      <c r="A378" s="2" t="s">
        <v>435</v>
      </c>
      <c r="B378" s="2" t="s">
        <v>61</v>
      </c>
      <c r="C378" s="2">
        <f>VLOOKUP(B378,{"iPhone",1;"Motorola",2;"Nokia",3;"Samsung",4;"Sony Erickson",5;"Sprint",6},2,0)</f>
        <v>1</v>
      </c>
      <c r="H378" s="2" t="s">
        <v>435</v>
      </c>
      <c r="I378" s="2" t="s">
        <v>40</v>
      </c>
      <c r="J378" s="2">
        <f>VLOOKUP(I378,{"Excellent",4;"Poor",1;"Good",3;"OK",2},2,0)</f>
        <v>1</v>
      </c>
      <c r="O378" s="2">
        <v>-153</v>
      </c>
      <c r="P378" s="2">
        <f t="shared" si="16"/>
        <v>-102.77777777777777</v>
      </c>
      <c r="X378" s="2">
        <f t="shared" si="17"/>
        <v>170.37222222222221</v>
      </c>
    </row>
    <row r="379" spans="1:24" x14ac:dyDescent="0.35">
      <c r="A379" s="2" t="s">
        <v>436</v>
      </c>
      <c r="B379" s="2" t="s">
        <v>57</v>
      </c>
      <c r="C379" s="2">
        <f>VLOOKUP(B379,{"iPhone",1;"Motorola",2;"Nokia",3;"Samsung",4;"Sony Erickson",5;"Sprint",6},2,0)</f>
        <v>6</v>
      </c>
      <c r="H379" s="2" t="s">
        <v>436</v>
      </c>
      <c r="I379" s="2" t="s">
        <v>41</v>
      </c>
      <c r="J379" s="2">
        <f>VLOOKUP(I379,{"Excellent",4;"Poor",1;"Good",3;"OK",2},2,0)</f>
        <v>3</v>
      </c>
      <c r="O379" s="2">
        <v>-154</v>
      </c>
      <c r="P379" s="2">
        <f t="shared" si="16"/>
        <v>-103.33333333333333</v>
      </c>
      <c r="X379" s="2">
        <f t="shared" si="17"/>
        <v>169.81666666666666</v>
      </c>
    </row>
    <row r="380" spans="1:24" x14ac:dyDescent="0.35">
      <c r="A380" s="2" t="s">
        <v>437</v>
      </c>
      <c r="B380" s="2" t="s">
        <v>48</v>
      </c>
      <c r="C380" s="2">
        <f>VLOOKUP(B380,{"iPhone",1;"Motorola",2;"Nokia",3;"Samsung",4;"Sony Erickson",5;"Sprint",6},2,0)</f>
        <v>3</v>
      </c>
      <c r="H380" s="2" t="s">
        <v>437</v>
      </c>
      <c r="I380" s="2" t="s">
        <v>37</v>
      </c>
      <c r="J380" s="2">
        <f>VLOOKUP(I380,{"Excellent",4;"Poor",1;"Good",3;"OK",2},2,0)</f>
        <v>2</v>
      </c>
      <c r="O380" s="2">
        <v>-155</v>
      </c>
      <c r="P380" s="2">
        <f t="shared" si="16"/>
        <v>-103.88888888888889</v>
      </c>
      <c r="X380" s="2">
        <f t="shared" si="17"/>
        <v>169.26111111111109</v>
      </c>
    </row>
    <row r="381" spans="1:24" x14ac:dyDescent="0.35">
      <c r="A381" s="2" t="s">
        <v>438</v>
      </c>
      <c r="B381" s="2" t="s">
        <v>79</v>
      </c>
      <c r="C381" s="2">
        <f>VLOOKUP(B381,{"iPhone",1;"Motorola",2;"Nokia",3;"Samsung",4;"Sony Erickson",5;"Sprint",6},2,0)</f>
        <v>5</v>
      </c>
      <c r="H381" s="2" t="s">
        <v>438</v>
      </c>
      <c r="I381" s="2" t="s">
        <v>40</v>
      </c>
      <c r="J381" s="2">
        <f>VLOOKUP(I381,{"Excellent",4;"Poor",1;"Good",3;"OK",2},2,0)</f>
        <v>1</v>
      </c>
      <c r="O381" s="2">
        <v>-156</v>
      </c>
      <c r="P381" s="2">
        <f t="shared" si="16"/>
        <v>-104.44444444444444</v>
      </c>
      <c r="X381" s="2">
        <f t="shared" si="17"/>
        <v>168.70555555555552</v>
      </c>
    </row>
    <row r="382" spans="1:24" x14ac:dyDescent="0.35">
      <c r="A382" s="2" t="s">
        <v>439</v>
      </c>
      <c r="B382" s="2" t="s">
        <v>57</v>
      </c>
      <c r="C382" s="2">
        <f>VLOOKUP(B382,{"iPhone",1;"Motorola",2;"Nokia",3;"Samsung",4;"Sony Erickson",5;"Sprint",6},2,0)</f>
        <v>6</v>
      </c>
      <c r="H382" s="2" t="s">
        <v>439</v>
      </c>
      <c r="I382" s="2" t="s">
        <v>40</v>
      </c>
      <c r="J382" s="2">
        <f>VLOOKUP(I382,{"Excellent",4;"Poor",1;"Good",3;"OK",2},2,0)</f>
        <v>1</v>
      </c>
      <c r="O382" s="2">
        <v>-157</v>
      </c>
      <c r="P382" s="2">
        <f t="shared" si="16"/>
        <v>-105</v>
      </c>
      <c r="X382" s="2">
        <f t="shared" si="17"/>
        <v>168.14999999999998</v>
      </c>
    </row>
    <row r="383" spans="1:24" x14ac:dyDescent="0.35">
      <c r="A383" s="2" t="s">
        <v>440</v>
      </c>
      <c r="B383" s="2" t="s">
        <v>44</v>
      </c>
      <c r="C383" s="2">
        <f>VLOOKUP(B383,{"iPhone",1;"Motorola",2;"Nokia",3;"Samsung",4;"Sony Erickson",5;"Sprint",6},2,0)</f>
        <v>4</v>
      </c>
      <c r="H383" s="2" t="s">
        <v>440</v>
      </c>
      <c r="I383" s="2" t="s">
        <v>37</v>
      </c>
      <c r="J383" s="2">
        <f>VLOOKUP(I383,{"Excellent",4;"Poor",1;"Good",3;"OK",2},2,0)</f>
        <v>2</v>
      </c>
      <c r="O383" s="2">
        <v>-158</v>
      </c>
      <c r="P383" s="2">
        <f t="shared" si="16"/>
        <v>-105.55555555555556</v>
      </c>
      <c r="X383" s="2">
        <f t="shared" si="17"/>
        <v>167.59444444444443</v>
      </c>
    </row>
    <row r="384" spans="1:24" x14ac:dyDescent="0.35">
      <c r="A384" s="2" t="s">
        <v>441</v>
      </c>
      <c r="B384" s="2" t="s">
        <v>44</v>
      </c>
      <c r="C384" s="2">
        <f>VLOOKUP(B384,{"iPhone",1;"Motorola",2;"Nokia",3;"Samsung",4;"Sony Erickson",5;"Sprint",6},2,0)</f>
        <v>4</v>
      </c>
      <c r="H384" s="2" t="s">
        <v>441</v>
      </c>
      <c r="I384" s="2" t="s">
        <v>40</v>
      </c>
      <c r="J384" s="2">
        <f>VLOOKUP(I384,{"Excellent",4;"Poor",1;"Good",3;"OK",2},2,0)</f>
        <v>1</v>
      </c>
      <c r="O384" s="2">
        <v>-159</v>
      </c>
      <c r="P384" s="2">
        <f t="shared" si="16"/>
        <v>-106.11111111111111</v>
      </c>
      <c r="X384" s="2">
        <f t="shared" si="17"/>
        <v>167.03888888888886</v>
      </c>
    </row>
    <row r="385" spans="1:24" x14ac:dyDescent="0.35">
      <c r="A385" s="2" t="s">
        <v>442</v>
      </c>
      <c r="B385" s="2" t="s">
        <v>57</v>
      </c>
      <c r="C385" s="2">
        <f>VLOOKUP(B385,{"iPhone",1;"Motorola",2;"Nokia",3;"Samsung",4;"Sony Erickson",5;"Sprint",6},2,0)</f>
        <v>6</v>
      </c>
      <c r="H385" s="2" t="s">
        <v>442</v>
      </c>
      <c r="I385" s="2" t="s">
        <v>41</v>
      </c>
      <c r="J385" s="2">
        <f>VLOOKUP(I385,{"Excellent",4;"Poor",1;"Good",3;"OK",2},2,0)</f>
        <v>3</v>
      </c>
      <c r="O385" s="2">
        <v>-160</v>
      </c>
      <c r="P385" s="2">
        <f t="shared" si="16"/>
        <v>-106.66666666666666</v>
      </c>
      <c r="X385" s="2">
        <f t="shared" si="17"/>
        <v>166.48333333333332</v>
      </c>
    </row>
    <row r="386" spans="1:24" x14ac:dyDescent="0.35">
      <c r="A386" s="2" t="s">
        <v>443</v>
      </c>
      <c r="B386" s="2" t="s">
        <v>61</v>
      </c>
      <c r="C386" s="2">
        <f>VLOOKUP(B386,{"iPhone",1;"Motorola",2;"Nokia",3;"Samsung",4;"Sony Erickson",5;"Sprint",6},2,0)</f>
        <v>1</v>
      </c>
      <c r="H386" s="2" t="s">
        <v>443</v>
      </c>
      <c r="I386" s="2" t="s">
        <v>40</v>
      </c>
      <c r="J386" s="2">
        <f>VLOOKUP(I386,{"Excellent",4;"Poor",1;"Good",3;"OK",2},2,0)</f>
        <v>1</v>
      </c>
      <c r="O386" s="2">
        <v>-161</v>
      </c>
      <c r="P386" s="2">
        <f t="shared" si="16"/>
        <v>-107.22222222222221</v>
      </c>
      <c r="X386" s="2">
        <f t="shared" si="17"/>
        <v>165.92777777777775</v>
      </c>
    </row>
    <row r="387" spans="1:24" x14ac:dyDescent="0.35">
      <c r="A387" s="2" t="s">
        <v>444</v>
      </c>
      <c r="B387" s="2" t="s">
        <v>61</v>
      </c>
      <c r="C387" s="2">
        <f>VLOOKUP(B387,{"iPhone",1;"Motorola",2;"Nokia",3;"Samsung",4;"Sony Erickson",5;"Sprint",6},2,0)</f>
        <v>1</v>
      </c>
      <c r="H387" s="2" t="s">
        <v>444</v>
      </c>
      <c r="I387" s="2" t="s">
        <v>40</v>
      </c>
      <c r="J387" s="2">
        <f>VLOOKUP(I387,{"Excellent",4;"Poor",1;"Good",3;"OK",2},2,0)</f>
        <v>1</v>
      </c>
      <c r="O387" s="2">
        <v>-162</v>
      </c>
      <c r="P387" s="2">
        <f t="shared" si="16"/>
        <v>-107.77777777777777</v>
      </c>
      <c r="X387" s="2">
        <f t="shared" si="17"/>
        <v>165.37222222222221</v>
      </c>
    </row>
    <row r="388" spans="1:24" x14ac:dyDescent="0.35">
      <c r="A388" s="2" t="s">
        <v>445</v>
      </c>
      <c r="B388" s="2" t="s">
        <v>61</v>
      </c>
      <c r="C388" s="2">
        <f>VLOOKUP(B388,{"iPhone",1;"Motorola",2;"Nokia",3;"Samsung",4;"Sony Erickson",5;"Sprint",6},2,0)</f>
        <v>1</v>
      </c>
      <c r="H388" s="2" t="s">
        <v>445</v>
      </c>
      <c r="I388" s="2" t="s">
        <v>37</v>
      </c>
      <c r="J388" s="2">
        <f>VLOOKUP(I388,{"Excellent",4;"Poor",1;"Good",3;"OK",2},2,0)</f>
        <v>2</v>
      </c>
      <c r="O388" s="2">
        <v>-163</v>
      </c>
      <c r="P388" s="2">
        <f t="shared" si="16"/>
        <v>-108.33333333333333</v>
      </c>
      <c r="X388" s="2">
        <f t="shared" si="17"/>
        <v>164.81666666666666</v>
      </c>
    </row>
    <row r="389" spans="1:24" x14ac:dyDescent="0.35">
      <c r="A389" s="2" t="s">
        <v>446</v>
      </c>
      <c r="B389" s="2" t="s">
        <v>61</v>
      </c>
      <c r="C389" s="2">
        <f>VLOOKUP(B389,{"iPhone",1;"Motorola",2;"Nokia",3;"Samsung",4;"Sony Erickson",5;"Sprint",6},2,0)</f>
        <v>1</v>
      </c>
      <c r="H389" s="2" t="s">
        <v>446</v>
      </c>
      <c r="I389" s="2" t="s">
        <v>6</v>
      </c>
      <c r="J389" s="2">
        <f>VLOOKUP(I389,{"Excellent",4;"Poor",1;"Good",3;"OK",2},2,0)</f>
        <v>4</v>
      </c>
      <c r="O389" s="2">
        <v>-164</v>
      </c>
      <c r="P389" s="2">
        <f t="shared" ref="P389:P452" si="18">CONVERT(O389,"F","C")</f>
        <v>-108.88888888888889</v>
      </c>
      <c r="X389" s="2">
        <f t="shared" si="17"/>
        <v>164.26111111111109</v>
      </c>
    </row>
    <row r="390" spans="1:24" x14ac:dyDescent="0.35">
      <c r="O390" s="2">
        <v>-165</v>
      </c>
      <c r="P390" s="2">
        <f t="shared" si="18"/>
        <v>-109.44444444444444</v>
      </c>
      <c r="X390" s="2">
        <f t="shared" ref="X390:X453" si="19">CONVERT(O390,"F","K")</f>
        <v>163.70555555555552</v>
      </c>
    </row>
    <row r="391" spans="1:24" x14ac:dyDescent="0.35">
      <c r="O391" s="2">
        <v>-166</v>
      </c>
      <c r="P391" s="2">
        <f t="shared" si="18"/>
        <v>-110</v>
      </c>
      <c r="X391" s="2">
        <f t="shared" si="19"/>
        <v>163.14999999999998</v>
      </c>
    </row>
    <row r="392" spans="1:24" x14ac:dyDescent="0.35">
      <c r="O392" s="2">
        <v>-167</v>
      </c>
      <c r="P392" s="2">
        <f t="shared" si="18"/>
        <v>-110.55555555555556</v>
      </c>
      <c r="X392" s="2">
        <f t="shared" si="19"/>
        <v>162.59444444444443</v>
      </c>
    </row>
    <row r="393" spans="1:24" x14ac:dyDescent="0.35">
      <c r="O393" s="2">
        <v>-168</v>
      </c>
      <c r="P393" s="2">
        <f t="shared" si="18"/>
        <v>-111.11111111111111</v>
      </c>
      <c r="X393" s="2">
        <f t="shared" si="19"/>
        <v>162.03888888888886</v>
      </c>
    </row>
    <row r="394" spans="1:24" x14ac:dyDescent="0.35">
      <c r="O394" s="2">
        <v>-169</v>
      </c>
      <c r="P394" s="2">
        <f t="shared" si="18"/>
        <v>-111.66666666666666</v>
      </c>
      <c r="X394" s="2">
        <f t="shared" si="19"/>
        <v>161.48333333333332</v>
      </c>
    </row>
    <row r="395" spans="1:24" x14ac:dyDescent="0.35">
      <c r="O395" s="2">
        <v>-170</v>
      </c>
      <c r="P395" s="2">
        <f t="shared" si="18"/>
        <v>-112.22222222222221</v>
      </c>
      <c r="X395" s="2">
        <f t="shared" si="19"/>
        <v>160.92777777777775</v>
      </c>
    </row>
    <row r="396" spans="1:24" x14ac:dyDescent="0.35">
      <c r="O396" s="2">
        <v>-171</v>
      </c>
      <c r="P396" s="2">
        <f t="shared" si="18"/>
        <v>-112.77777777777777</v>
      </c>
      <c r="X396" s="2">
        <f t="shared" si="19"/>
        <v>160.37222222222221</v>
      </c>
    </row>
    <row r="397" spans="1:24" x14ac:dyDescent="0.35">
      <c r="O397" s="2">
        <v>-172</v>
      </c>
      <c r="P397" s="2">
        <f t="shared" si="18"/>
        <v>-113.33333333333333</v>
      </c>
      <c r="X397" s="2">
        <f t="shared" si="19"/>
        <v>159.81666666666666</v>
      </c>
    </row>
    <row r="398" spans="1:24" x14ac:dyDescent="0.35">
      <c r="O398" s="2">
        <v>-173</v>
      </c>
      <c r="P398" s="2">
        <f t="shared" si="18"/>
        <v>-113.88888888888889</v>
      </c>
      <c r="X398" s="2">
        <f t="shared" si="19"/>
        <v>159.26111111111109</v>
      </c>
    </row>
    <row r="399" spans="1:24" x14ac:dyDescent="0.35">
      <c r="O399" s="2">
        <v>-174</v>
      </c>
      <c r="P399" s="2">
        <f t="shared" si="18"/>
        <v>-114.44444444444444</v>
      </c>
      <c r="X399" s="2">
        <f t="shared" si="19"/>
        <v>158.70555555555552</v>
      </c>
    </row>
    <row r="400" spans="1:24" x14ac:dyDescent="0.35">
      <c r="O400" s="2">
        <v>-175</v>
      </c>
      <c r="P400" s="2">
        <f t="shared" si="18"/>
        <v>-115</v>
      </c>
      <c r="X400" s="2">
        <f t="shared" si="19"/>
        <v>158.14999999999998</v>
      </c>
    </row>
    <row r="401" spans="15:24" x14ac:dyDescent="0.35">
      <c r="O401" s="2">
        <v>-176</v>
      </c>
      <c r="P401" s="2">
        <f t="shared" si="18"/>
        <v>-115.55555555555556</v>
      </c>
      <c r="X401" s="2">
        <f t="shared" si="19"/>
        <v>157.59444444444443</v>
      </c>
    </row>
    <row r="402" spans="15:24" x14ac:dyDescent="0.35">
      <c r="O402" s="2">
        <v>-177</v>
      </c>
      <c r="P402" s="2">
        <f t="shared" si="18"/>
        <v>-116.11111111111111</v>
      </c>
      <c r="X402" s="2">
        <f t="shared" si="19"/>
        <v>157.03888888888886</v>
      </c>
    </row>
    <row r="403" spans="15:24" x14ac:dyDescent="0.35">
      <c r="O403" s="2">
        <v>-178</v>
      </c>
      <c r="P403" s="2">
        <f t="shared" si="18"/>
        <v>-116.66666666666666</v>
      </c>
      <c r="X403" s="2">
        <f t="shared" si="19"/>
        <v>156.48333333333332</v>
      </c>
    </row>
    <row r="404" spans="15:24" x14ac:dyDescent="0.35">
      <c r="O404" s="2">
        <v>-179</v>
      </c>
      <c r="P404" s="2">
        <f t="shared" si="18"/>
        <v>-117.22222222222221</v>
      </c>
      <c r="X404" s="2">
        <f t="shared" si="19"/>
        <v>155.92777777777775</v>
      </c>
    </row>
    <row r="405" spans="15:24" x14ac:dyDescent="0.35">
      <c r="O405" s="2">
        <v>-180</v>
      </c>
      <c r="P405" s="2">
        <f t="shared" si="18"/>
        <v>-117.77777777777777</v>
      </c>
      <c r="X405" s="2">
        <f t="shared" si="19"/>
        <v>155.37222222222221</v>
      </c>
    </row>
    <row r="406" spans="15:24" x14ac:dyDescent="0.35">
      <c r="O406" s="2">
        <v>-181</v>
      </c>
      <c r="P406" s="2">
        <f t="shared" si="18"/>
        <v>-118.33333333333333</v>
      </c>
      <c r="X406" s="2">
        <f t="shared" si="19"/>
        <v>154.81666666666666</v>
      </c>
    </row>
    <row r="407" spans="15:24" x14ac:dyDescent="0.35">
      <c r="O407" s="2">
        <v>-182</v>
      </c>
      <c r="P407" s="2">
        <f t="shared" si="18"/>
        <v>-118.88888888888889</v>
      </c>
      <c r="X407" s="2">
        <f t="shared" si="19"/>
        <v>154.26111111111109</v>
      </c>
    </row>
    <row r="408" spans="15:24" x14ac:dyDescent="0.35">
      <c r="O408" s="2">
        <v>-183</v>
      </c>
      <c r="P408" s="2">
        <f t="shared" si="18"/>
        <v>-119.44444444444444</v>
      </c>
      <c r="X408" s="2">
        <f t="shared" si="19"/>
        <v>153.70555555555552</v>
      </c>
    </row>
    <row r="409" spans="15:24" x14ac:dyDescent="0.35">
      <c r="O409" s="2">
        <v>-184</v>
      </c>
      <c r="P409" s="2">
        <f t="shared" si="18"/>
        <v>-120</v>
      </c>
      <c r="X409" s="2">
        <f t="shared" si="19"/>
        <v>153.14999999999998</v>
      </c>
    </row>
    <row r="410" spans="15:24" x14ac:dyDescent="0.35">
      <c r="O410" s="2">
        <v>-185</v>
      </c>
      <c r="P410" s="2">
        <f t="shared" si="18"/>
        <v>-120.55555555555556</v>
      </c>
      <c r="X410" s="2">
        <f t="shared" si="19"/>
        <v>152.59444444444443</v>
      </c>
    </row>
    <row r="411" spans="15:24" x14ac:dyDescent="0.35">
      <c r="O411" s="2">
        <v>-186</v>
      </c>
      <c r="P411" s="2">
        <f t="shared" si="18"/>
        <v>-121.11111111111111</v>
      </c>
      <c r="X411" s="2">
        <f t="shared" si="19"/>
        <v>152.03888888888886</v>
      </c>
    </row>
    <row r="412" spans="15:24" x14ac:dyDescent="0.35">
      <c r="O412" s="2">
        <v>-187</v>
      </c>
      <c r="P412" s="2">
        <f t="shared" si="18"/>
        <v>-121.66666666666666</v>
      </c>
      <c r="X412" s="2">
        <f t="shared" si="19"/>
        <v>151.48333333333332</v>
      </c>
    </row>
    <row r="413" spans="15:24" x14ac:dyDescent="0.35">
      <c r="O413" s="2">
        <v>-188</v>
      </c>
      <c r="P413" s="2">
        <f t="shared" si="18"/>
        <v>-122.22222222222221</v>
      </c>
      <c r="X413" s="2">
        <f t="shared" si="19"/>
        <v>150.92777777777775</v>
      </c>
    </row>
    <row r="414" spans="15:24" x14ac:dyDescent="0.35">
      <c r="O414" s="2">
        <v>-189</v>
      </c>
      <c r="P414" s="2">
        <f t="shared" si="18"/>
        <v>-122.77777777777777</v>
      </c>
      <c r="X414" s="2">
        <f t="shared" si="19"/>
        <v>150.37222222222221</v>
      </c>
    </row>
    <row r="415" spans="15:24" x14ac:dyDescent="0.35">
      <c r="O415" s="2">
        <v>-190</v>
      </c>
      <c r="P415" s="2">
        <f t="shared" si="18"/>
        <v>-123.33333333333333</v>
      </c>
      <c r="X415" s="2">
        <f t="shared" si="19"/>
        <v>149.81666666666666</v>
      </c>
    </row>
    <row r="416" spans="15:24" x14ac:dyDescent="0.35">
      <c r="O416" s="2">
        <v>-191</v>
      </c>
      <c r="P416" s="2">
        <f t="shared" si="18"/>
        <v>-123.88888888888889</v>
      </c>
      <c r="X416" s="2">
        <f t="shared" si="19"/>
        <v>149.26111111111109</v>
      </c>
    </row>
    <row r="417" spans="15:24" x14ac:dyDescent="0.35">
      <c r="O417" s="2">
        <v>-192</v>
      </c>
      <c r="P417" s="2">
        <f t="shared" si="18"/>
        <v>-124.44444444444444</v>
      </c>
      <c r="X417" s="2">
        <f t="shared" si="19"/>
        <v>148.70555555555552</v>
      </c>
    </row>
    <row r="418" spans="15:24" x14ac:dyDescent="0.35">
      <c r="O418" s="2">
        <v>-193</v>
      </c>
      <c r="P418" s="2">
        <f t="shared" si="18"/>
        <v>-125</v>
      </c>
      <c r="X418" s="2">
        <f t="shared" si="19"/>
        <v>148.14999999999998</v>
      </c>
    </row>
    <row r="419" spans="15:24" x14ac:dyDescent="0.35">
      <c r="O419" s="2">
        <v>-194</v>
      </c>
      <c r="P419" s="2">
        <f t="shared" si="18"/>
        <v>-125.55555555555556</v>
      </c>
      <c r="X419" s="2">
        <f t="shared" si="19"/>
        <v>147.59444444444443</v>
      </c>
    </row>
    <row r="420" spans="15:24" x14ac:dyDescent="0.35">
      <c r="O420" s="2">
        <v>-195</v>
      </c>
      <c r="P420" s="2">
        <f t="shared" si="18"/>
        <v>-126.11111111111111</v>
      </c>
      <c r="X420" s="2">
        <f t="shared" si="19"/>
        <v>147.03888888888886</v>
      </c>
    </row>
    <row r="421" spans="15:24" x14ac:dyDescent="0.35">
      <c r="O421" s="2">
        <v>-196</v>
      </c>
      <c r="P421" s="2">
        <f t="shared" si="18"/>
        <v>-126.66666666666666</v>
      </c>
      <c r="X421" s="2">
        <f t="shared" si="19"/>
        <v>146.48333333333332</v>
      </c>
    </row>
    <row r="422" spans="15:24" x14ac:dyDescent="0.35">
      <c r="O422" s="2">
        <v>-197</v>
      </c>
      <c r="P422" s="2">
        <f t="shared" si="18"/>
        <v>-127.22222222222221</v>
      </c>
      <c r="X422" s="2">
        <f t="shared" si="19"/>
        <v>145.92777777777775</v>
      </c>
    </row>
    <row r="423" spans="15:24" x14ac:dyDescent="0.35">
      <c r="O423" s="2">
        <v>-198</v>
      </c>
      <c r="P423" s="2">
        <f t="shared" si="18"/>
        <v>-127.77777777777777</v>
      </c>
      <c r="X423" s="2">
        <f t="shared" si="19"/>
        <v>145.37222222222221</v>
      </c>
    </row>
    <row r="424" spans="15:24" x14ac:dyDescent="0.35">
      <c r="O424" s="2">
        <v>-199</v>
      </c>
      <c r="P424" s="2">
        <f t="shared" si="18"/>
        <v>-128.33333333333334</v>
      </c>
      <c r="X424" s="2">
        <f t="shared" si="19"/>
        <v>144.81666666666663</v>
      </c>
    </row>
    <row r="425" spans="15:24" x14ac:dyDescent="0.35">
      <c r="O425" s="2">
        <v>-200</v>
      </c>
      <c r="P425" s="2">
        <f t="shared" si="18"/>
        <v>-128.88888888888889</v>
      </c>
      <c r="X425" s="2">
        <f t="shared" si="19"/>
        <v>144.26111111111109</v>
      </c>
    </row>
    <row r="426" spans="15:24" x14ac:dyDescent="0.35">
      <c r="O426" s="2">
        <v>-201</v>
      </c>
      <c r="P426" s="2">
        <f t="shared" si="18"/>
        <v>-129.44444444444443</v>
      </c>
      <c r="X426" s="2">
        <f t="shared" si="19"/>
        <v>143.70555555555555</v>
      </c>
    </row>
    <row r="427" spans="15:24" x14ac:dyDescent="0.35">
      <c r="O427" s="2">
        <v>-202</v>
      </c>
      <c r="P427" s="2">
        <f t="shared" si="18"/>
        <v>-130</v>
      </c>
      <c r="X427" s="2">
        <f t="shared" si="19"/>
        <v>143.14999999999998</v>
      </c>
    </row>
    <row r="428" spans="15:24" x14ac:dyDescent="0.35">
      <c r="O428" s="2">
        <v>-203</v>
      </c>
      <c r="P428" s="2">
        <f t="shared" si="18"/>
        <v>-130.55555555555554</v>
      </c>
      <c r="X428" s="2">
        <f t="shared" si="19"/>
        <v>142.59444444444443</v>
      </c>
    </row>
    <row r="429" spans="15:24" x14ac:dyDescent="0.35">
      <c r="O429" s="2">
        <v>-204</v>
      </c>
      <c r="P429" s="2">
        <f t="shared" si="18"/>
        <v>-131.11111111111111</v>
      </c>
      <c r="X429" s="2">
        <f t="shared" si="19"/>
        <v>142.03888888888886</v>
      </c>
    </row>
    <row r="430" spans="15:24" x14ac:dyDescent="0.35">
      <c r="O430" s="2">
        <v>-205</v>
      </c>
      <c r="P430" s="2">
        <f t="shared" si="18"/>
        <v>-131.66666666666666</v>
      </c>
      <c r="X430" s="2">
        <f t="shared" si="19"/>
        <v>141.48333333333332</v>
      </c>
    </row>
    <row r="431" spans="15:24" x14ac:dyDescent="0.35">
      <c r="O431" s="2">
        <v>-206</v>
      </c>
      <c r="P431" s="2">
        <f t="shared" si="18"/>
        <v>-132.22222222222223</v>
      </c>
      <c r="X431" s="2">
        <f t="shared" si="19"/>
        <v>140.92777777777775</v>
      </c>
    </row>
    <row r="432" spans="15:24" x14ac:dyDescent="0.35">
      <c r="O432" s="2">
        <v>-207</v>
      </c>
      <c r="P432" s="2">
        <f t="shared" si="18"/>
        <v>-132.77777777777777</v>
      </c>
      <c r="X432" s="2">
        <f t="shared" si="19"/>
        <v>140.37222222222221</v>
      </c>
    </row>
    <row r="433" spans="15:24" x14ac:dyDescent="0.35">
      <c r="O433" s="2">
        <v>-208</v>
      </c>
      <c r="P433" s="2">
        <f t="shared" si="18"/>
        <v>-133.33333333333334</v>
      </c>
      <c r="X433" s="2">
        <f t="shared" si="19"/>
        <v>139.81666666666663</v>
      </c>
    </row>
    <row r="434" spans="15:24" x14ac:dyDescent="0.35">
      <c r="O434" s="2">
        <v>-209</v>
      </c>
      <c r="P434" s="2">
        <f t="shared" si="18"/>
        <v>-133.88888888888889</v>
      </c>
      <c r="X434" s="2">
        <f t="shared" si="19"/>
        <v>139.26111111111109</v>
      </c>
    </row>
    <row r="435" spans="15:24" x14ac:dyDescent="0.35">
      <c r="O435" s="2">
        <v>-210</v>
      </c>
      <c r="P435" s="2">
        <f t="shared" si="18"/>
        <v>-134.44444444444443</v>
      </c>
      <c r="X435" s="2">
        <f t="shared" si="19"/>
        <v>138.70555555555555</v>
      </c>
    </row>
    <row r="436" spans="15:24" x14ac:dyDescent="0.35">
      <c r="O436" s="2">
        <v>-211</v>
      </c>
      <c r="P436" s="2">
        <f t="shared" si="18"/>
        <v>-135</v>
      </c>
      <c r="X436" s="2">
        <f t="shared" si="19"/>
        <v>138.14999999999998</v>
      </c>
    </row>
    <row r="437" spans="15:24" x14ac:dyDescent="0.35">
      <c r="O437" s="2">
        <v>-212</v>
      </c>
      <c r="P437" s="2">
        <f t="shared" si="18"/>
        <v>-135.55555555555554</v>
      </c>
      <c r="X437" s="2">
        <f t="shared" si="19"/>
        <v>137.59444444444443</v>
      </c>
    </row>
    <row r="438" spans="15:24" x14ac:dyDescent="0.35">
      <c r="O438" s="2">
        <v>-213</v>
      </c>
      <c r="P438" s="2">
        <f t="shared" si="18"/>
        <v>-136.11111111111111</v>
      </c>
      <c r="X438" s="2">
        <f t="shared" si="19"/>
        <v>137.03888888888886</v>
      </c>
    </row>
    <row r="439" spans="15:24" x14ac:dyDescent="0.35">
      <c r="O439" s="2">
        <v>-214</v>
      </c>
      <c r="P439" s="2">
        <f t="shared" si="18"/>
        <v>-136.66666666666666</v>
      </c>
      <c r="X439" s="2">
        <f t="shared" si="19"/>
        <v>136.48333333333332</v>
      </c>
    </row>
    <row r="440" spans="15:24" x14ac:dyDescent="0.35">
      <c r="O440" s="2">
        <v>-215</v>
      </c>
      <c r="P440" s="2">
        <f t="shared" si="18"/>
        <v>-137.22222222222223</v>
      </c>
      <c r="X440" s="2">
        <f t="shared" si="19"/>
        <v>135.92777777777775</v>
      </c>
    </row>
    <row r="441" spans="15:24" x14ac:dyDescent="0.35">
      <c r="O441" s="2">
        <v>-216</v>
      </c>
      <c r="P441" s="2">
        <f t="shared" si="18"/>
        <v>-137.77777777777777</v>
      </c>
      <c r="X441" s="2">
        <f t="shared" si="19"/>
        <v>135.37222222222221</v>
      </c>
    </row>
    <row r="442" spans="15:24" x14ac:dyDescent="0.35">
      <c r="O442" s="2">
        <v>-217</v>
      </c>
      <c r="P442" s="2">
        <f t="shared" si="18"/>
        <v>-138.33333333333334</v>
      </c>
      <c r="X442" s="2">
        <f t="shared" si="19"/>
        <v>134.81666666666663</v>
      </c>
    </row>
    <row r="443" spans="15:24" x14ac:dyDescent="0.35">
      <c r="O443" s="2">
        <v>-218</v>
      </c>
      <c r="P443" s="2">
        <f t="shared" si="18"/>
        <v>-138.88888888888889</v>
      </c>
      <c r="X443" s="2">
        <f t="shared" si="19"/>
        <v>134.26111111111109</v>
      </c>
    </row>
    <row r="444" spans="15:24" x14ac:dyDescent="0.35">
      <c r="O444" s="2">
        <v>-219</v>
      </c>
      <c r="P444" s="2">
        <f t="shared" si="18"/>
        <v>-139.44444444444443</v>
      </c>
      <c r="X444" s="2">
        <f t="shared" si="19"/>
        <v>133.70555555555555</v>
      </c>
    </row>
    <row r="445" spans="15:24" x14ac:dyDescent="0.35">
      <c r="O445" s="2">
        <v>-220</v>
      </c>
      <c r="P445" s="2">
        <f t="shared" si="18"/>
        <v>-140</v>
      </c>
      <c r="X445" s="2">
        <f t="shared" si="19"/>
        <v>133.14999999999998</v>
      </c>
    </row>
    <row r="446" spans="15:24" x14ac:dyDescent="0.35">
      <c r="O446" s="2">
        <v>-221</v>
      </c>
      <c r="P446" s="2">
        <f t="shared" si="18"/>
        <v>-140.55555555555554</v>
      </c>
      <c r="X446" s="2">
        <f t="shared" si="19"/>
        <v>132.59444444444443</v>
      </c>
    </row>
    <row r="447" spans="15:24" x14ac:dyDescent="0.35">
      <c r="O447" s="2">
        <v>-222</v>
      </c>
      <c r="P447" s="2">
        <f t="shared" si="18"/>
        <v>-141.11111111111111</v>
      </c>
      <c r="X447" s="2">
        <f t="shared" si="19"/>
        <v>132.03888888888886</v>
      </c>
    </row>
    <row r="448" spans="15:24" x14ac:dyDescent="0.35">
      <c r="O448" s="2">
        <v>-223</v>
      </c>
      <c r="P448" s="2">
        <f t="shared" si="18"/>
        <v>-141.66666666666666</v>
      </c>
      <c r="X448" s="2">
        <f t="shared" si="19"/>
        <v>131.48333333333332</v>
      </c>
    </row>
    <row r="449" spans="15:24" x14ac:dyDescent="0.35">
      <c r="O449" s="2">
        <v>-224</v>
      </c>
      <c r="P449" s="2">
        <f t="shared" si="18"/>
        <v>-142.22222222222223</v>
      </c>
      <c r="X449" s="2">
        <f t="shared" si="19"/>
        <v>130.92777777777775</v>
      </c>
    </row>
    <row r="450" spans="15:24" x14ac:dyDescent="0.35">
      <c r="O450" s="2">
        <v>-225</v>
      </c>
      <c r="P450" s="2">
        <f t="shared" si="18"/>
        <v>-142.77777777777777</v>
      </c>
      <c r="X450" s="2">
        <f t="shared" si="19"/>
        <v>130.37222222222221</v>
      </c>
    </row>
    <row r="451" spans="15:24" x14ac:dyDescent="0.35">
      <c r="O451" s="2">
        <v>-226</v>
      </c>
      <c r="P451" s="2">
        <f t="shared" si="18"/>
        <v>-143.33333333333334</v>
      </c>
      <c r="X451" s="2">
        <f t="shared" si="19"/>
        <v>129.81666666666663</v>
      </c>
    </row>
    <row r="452" spans="15:24" x14ac:dyDescent="0.35">
      <c r="O452" s="2">
        <v>-227</v>
      </c>
      <c r="P452" s="2">
        <f t="shared" si="18"/>
        <v>-143.88888888888889</v>
      </c>
      <c r="X452" s="2">
        <f t="shared" si="19"/>
        <v>129.26111111111109</v>
      </c>
    </row>
    <row r="453" spans="15:24" x14ac:dyDescent="0.35">
      <c r="O453" s="2">
        <v>-228</v>
      </c>
      <c r="P453" s="2">
        <f t="shared" ref="P453:P516" si="20">CONVERT(O453,"F","C")</f>
        <v>-144.44444444444443</v>
      </c>
      <c r="X453" s="2">
        <f t="shared" si="19"/>
        <v>128.70555555555555</v>
      </c>
    </row>
    <row r="454" spans="15:24" x14ac:dyDescent="0.35">
      <c r="O454" s="2">
        <v>-229</v>
      </c>
      <c r="P454" s="2">
        <f t="shared" si="20"/>
        <v>-145</v>
      </c>
      <c r="X454" s="2">
        <f t="shared" ref="X454:X517" si="21">CONVERT(O454,"F","K")</f>
        <v>128.14999999999998</v>
      </c>
    </row>
    <row r="455" spans="15:24" x14ac:dyDescent="0.35">
      <c r="O455" s="2">
        <v>-230</v>
      </c>
      <c r="P455" s="2">
        <f t="shared" si="20"/>
        <v>-145.55555555555554</v>
      </c>
      <c r="X455" s="2">
        <f t="shared" si="21"/>
        <v>127.59444444444443</v>
      </c>
    </row>
    <row r="456" spans="15:24" x14ac:dyDescent="0.35">
      <c r="O456" s="2">
        <v>-231</v>
      </c>
      <c r="P456" s="2">
        <f t="shared" si="20"/>
        <v>-146.11111111111111</v>
      </c>
      <c r="X456" s="2">
        <f t="shared" si="21"/>
        <v>127.03888888888886</v>
      </c>
    </row>
    <row r="457" spans="15:24" x14ac:dyDescent="0.35">
      <c r="O457" s="2">
        <v>-232</v>
      </c>
      <c r="P457" s="2">
        <f t="shared" si="20"/>
        <v>-146.66666666666666</v>
      </c>
      <c r="X457" s="2">
        <f t="shared" si="21"/>
        <v>126.48333333333332</v>
      </c>
    </row>
    <row r="458" spans="15:24" x14ac:dyDescent="0.35">
      <c r="O458" s="2">
        <v>-233</v>
      </c>
      <c r="P458" s="2">
        <f t="shared" si="20"/>
        <v>-147.22222222222223</v>
      </c>
      <c r="X458" s="2">
        <f t="shared" si="21"/>
        <v>125.92777777777775</v>
      </c>
    </row>
    <row r="459" spans="15:24" x14ac:dyDescent="0.35">
      <c r="O459" s="2">
        <v>-234</v>
      </c>
      <c r="P459" s="2">
        <f t="shared" si="20"/>
        <v>-147.77777777777777</v>
      </c>
      <c r="X459" s="2">
        <f t="shared" si="21"/>
        <v>125.37222222222221</v>
      </c>
    </row>
    <row r="460" spans="15:24" x14ac:dyDescent="0.35">
      <c r="O460" s="2">
        <v>-235</v>
      </c>
      <c r="P460" s="2">
        <f t="shared" si="20"/>
        <v>-148.33333333333334</v>
      </c>
      <c r="X460" s="2">
        <f t="shared" si="21"/>
        <v>124.81666666666663</v>
      </c>
    </row>
    <row r="461" spans="15:24" x14ac:dyDescent="0.35">
      <c r="O461" s="2">
        <v>-236</v>
      </c>
      <c r="P461" s="2">
        <f t="shared" si="20"/>
        <v>-148.88888888888889</v>
      </c>
      <c r="X461" s="2">
        <f t="shared" si="21"/>
        <v>124.26111111111109</v>
      </c>
    </row>
    <row r="462" spans="15:24" x14ac:dyDescent="0.35">
      <c r="O462" s="2">
        <v>-237</v>
      </c>
      <c r="P462" s="2">
        <f t="shared" si="20"/>
        <v>-149.44444444444443</v>
      </c>
      <c r="X462" s="2">
        <f t="shared" si="21"/>
        <v>123.70555555555555</v>
      </c>
    </row>
    <row r="463" spans="15:24" x14ac:dyDescent="0.35">
      <c r="O463" s="2">
        <v>-238</v>
      </c>
      <c r="P463" s="2">
        <f t="shared" si="20"/>
        <v>-150</v>
      </c>
      <c r="X463" s="2">
        <f t="shared" si="21"/>
        <v>123.14999999999998</v>
      </c>
    </row>
    <row r="464" spans="15:24" x14ac:dyDescent="0.35">
      <c r="O464" s="2">
        <v>-239</v>
      </c>
      <c r="P464" s="2">
        <f t="shared" si="20"/>
        <v>-150.55555555555554</v>
      </c>
      <c r="X464" s="2">
        <f t="shared" si="21"/>
        <v>122.59444444444443</v>
      </c>
    </row>
    <row r="465" spans="15:24" x14ac:dyDescent="0.35">
      <c r="O465" s="2">
        <v>-240</v>
      </c>
      <c r="P465" s="2">
        <f t="shared" si="20"/>
        <v>-151.11111111111111</v>
      </c>
      <c r="X465" s="2">
        <f t="shared" si="21"/>
        <v>122.03888888888886</v>
      </c>
    </row>
    <row r="466" spans="15:24" x14ac:dyDescent="0.35">
      <c r="O466" s="2">
        <v>-241</v>
      </c>
      <c r="P466" s="2">
        <f t="shared" si="20"/>
        <v>-151.66666666666666</v>
      </c>
      <c r="X466" s="2">
        <f t="shared" si="21"/>
        <v>121.48333333333332</v>
      </c>
    </row>
    <row r="467" spans="15:24" x14ac:dyDescent="0.35">
      <c r="O467" s="2">
        <v>-242</v>
      </c>
      <c r="P467" s="2">
        <f t="shared" si="20"/>
        <v>-152.22222222222223</v>
      </c>
      <c r="X467" s="2">
        <f t="shared" si="21"/>
        <v>120.92777777777775</v>
      </c>
    </row>
    <row r="468" spans="15:24" x14ac:dyDescent="0.35">
      <c r="O468" s="2">
        <v>-243</v>
      </c>
      <c r="P468" s="2">
        <f t="shared" si="20"/>
        <v>-152.77777777777777</v>
      </c>
      <c r="X468" s="2">
        <f t="shared" si="21"/>
        <v>120.37222222222221</v>
      </c>
    </row>
    <row r="469" spans="15:24" x14ac:dyDescent="0.35">
      <c r="O469" s="2">
        <v>-244</v>
      </c>
      <c r="P469" s="2">
        <f t="shared" si="20"/>
        <v>-153.33333333333334</v>
      </c>
      <c r="X469" s="2">
        <f t="shared" si="21"/>
        <v>119.81666666666663</v>
      </c>
    </row>
    <row r="470" spans="15:24" x14ac:dyDescent="0.35">
      <c r="O470" s="2">
        <v>-245</v>
      </c>
      <c r="P470" s="2">
        <f t="shared" si="20"/>
        <v>-153.88888888888889</v>
      </c>
      <c r="X470" s="2">
        <f t="shared" si="21"/>
        <v>119.26111111111109</v>
      </c>
    </row>
    <row r="471" spans="15:24" x14ac:dyDescent="0.35">
      <c r="O471" s="2">
        <v>-246</v>
      </c>
      <c r="P471" s="2">
        <f t="shared" si="20"/>
        <v>-154.44444444444443</v>
      </c>
      <c r="X471" s="2">
        <f t="shared" si="21"/>
        <v>118.70555555555555</v>
      </c>
    </row>
    <row r="472" spans="15:24" x14ac:dyDescent="0.35">
      <c r="O472" s="2">
        <v>-247</v>
      </c>
      <c r="P472" s="2">
        <f t="shared" si="20"/>
        <v>-155</v>
      </c>
      <c r="X472" s="2">
        <f t="shared" si="21"/>
        <v>118.14999999999998</v>
      </c>
    </row>
    <row r="473" spans="15:24" x14ac:dyDescent="0.35">
      <c r="O473" s="2">
        <v>-248</v>
      </c>
      <c r="P473" s="2">
        <f t="shared" si="20"/>
        <v>-155.55555555555554</v>
      </c>
      <c r="X473" s="2">
        <f t="shared" si="21"/>
        <v>117.59444444444443</v>
      </c>
    </row>
    <row r="474" spans="15:24" x14ac:dyDescent="0.35">
      <c r="O474" s="2">
        <v>-249</v>
      </c>
      <c r="P474" s="2">
        <f t="shared" si="20"/>
        <v>-156.11111111111111</v>
      </c>
      <c r="X474" s="2">
        <f t="shared" si="21"/>
        <v>117.03888888888886</v>
      </c>
    </row>
    <row r="475" spans="15:24" x14ac:dyDescent="0.35">
      <c r="O475" s="2">
        <v>-250</v>
      </c>
      <c r="P475" s="2">
        <f t="shared" si="20"/>
        <v>-156.66666666666666</v>
      </c>
      <c r="X475" s="2">
        <f t="shared" si="21"/>
        <v>116.48333333333332</v>
      </c>
    </row>
    <row r="476" spans="15:24" x14ac:dyDescent="0.35">
      <c r="O476" s="2">
        <v>-251</v>
      </c>
      <c r="P476" s="2">
        <f t="shared" si="20"/>
        <v>-157.22222222222223</v>
      </c>
      <c r="X476" s="2">
        <f t="shared" si="21"/>
        <v>115.92777777777775</v>
      </c>
    </row>
    <row r="477" spans="15:24" x14ac:dyDescent="0.35">
      <c r="O477" s="2">
        <v>-252</v>
      </c>
      <c r="P477" s="2">
        <f t="shared" si="20"/>
        <v>-157.77777777777777</v>
      </c>
      <c r="X477" s="2">
        <f t="shared" si="21"/>
        <v>115.37222222222221</v>
      </c>
    </row>
    <row r="478" spans="15:24" x14ac:dyDescent="0.35">
      <c r="O478" s="2">
        <v>-253</v>
      </c>
      <c r="P478" s="2">
        <f t="shared" si="20"/>
        <v>-158.33333333333334</v>
      </c>
      <c r="X478" s="2">
        <f t="shared" si="21"/>
        <v>114.81666666666663</v>
      </c>
    </row>
    <row r="479" spans="15:24" x14ac:dyDescent="0.35">
      <c r="O479" s="2">
        <v>-254</v>
      </c>
      <c r="P479" s="2">
        <f t="shared" si="20"/>
        <v>-158.88888888888889</v>
      </c>
      <c r="X479" s="2">
        <f t="shared" si="21"/>
        <v>114.26111111111109</v>
      </c>
    </row>
    <row r="480" spans="15:24" x14ac:dyDescent="0.35">
      <c r="O480" s="2">
        <v>-255</v>
      </c>
      <c r="P480" s="2">
        <f t="shared" si="20"/>
        <v>-159.44444444444443</v>
      </c>
      <c r="X480" s="2">
        <f t="shared" si="21"/>
        <v>113.70555555555555</v>
      </c>
    </row>
    <row r="481" spans="15:24" x14ac:dyDescent="0.35">
      <c r="O481" s="2">
        <v>-256</v>
      </c>
      <c r="P481" s="2">
        <f t="shared" si="20"/>
        <v>-160</v>
      </c>
      <c r="X481" s="2">
        <f t="shared" si="21"/>
        <v>113.14999999999998</v>
      </c>
    </row>
    <row r="482" spans="15:24" x14ac:dyDescent="0.35">
      <c r="O482" s="2">
        <v>-257</v>
      </c>
      <c r="P482" s="2">
        <f t="shared" si="20"/>
        <v>-160.55555555555554</v>
      </c>
      <c r="X482" s="2">
        <f t="shared" si="21"/>
        <v>112.59444444444443</v>
      </c>
    </row>
    <row r="483" spans="15:24" x14ac:dyDescent="0.35">
      <c r="O483" s="2">
        <v>-258</v>
      </c>
      <c r="P483" s="2">
        <f t="shared" si="20"/>
        <v>-161.11111111111111</v>
      </c>
      <c r="X483" s="2">
        <f t="shared" si="21"/>
        <v>112.03888888888886</v>
      </c>
    </row>
    <row r="484" spans="15:24" x14ac:dyDescent="0.35">
      <c r="O484" s="2">
        <v>-259</v>
      </c>
      <c r="P484" s="2">
        <f t="shared" si="20"/>
        <v>-161.66666666666666</v>
      </c>
      <c r="X484" s="2">
        <f t="shared" si="21"/>
        <v>111.48333333333332</v>
      </c>
    </row>
    <row r="485" spans="15:24" x14ac:dyDescent="0.35">
      <c r="O485" s="2">
        <v>-260</v>
      </c>
      <c r="P485" s="2">
        <f t="shared" si="20"/>
        <v>-162.22222222222223</v>
      </c>
      <c r="X485" s="2">
        <f t="shared" si="21"/>
        <v>110.92777777777775</v>
      </c>
    </row>
    <row r="486" spans="15:24" x14ac:dyDescent="0.35">
      <c r="O486" s="2">
        <v>-261</v>
      </c>
      <c r="P486" s="2">
        <f t="shared" si="20"/>
        <v>-162.77777777777777</v>
      </c>
      <c r="X486" s="2">
        <f t="shared" si="21"/>
        <v>110.37222222222221</v>
      </c>
    </row>
    <row r="487" spans="15:24" x14ac:dyDescent="0.35">
      <c r="O487" s="2">
        <v>-262</v>
      </c>
      <c r="P487" s="2">
        <f t="shared" si="20"/>
        <v>-163.33333333333334</v>
      </c>
      <c r="X487" s="2">
        <f t="shared" si="21"/>
        <v>109.81666666666663</v>
      </c>
    </row>
    <row r="488" spans="15:24" x14ac:dyDescent="0.35">
      <c r="O488" s="2">
        <v>-263</v>
      </c>
      <c r="P488" s="2">
        <f t="shared" si="20"/>
        <v>-163.88888888888889</v>
      </c>
      <c r="X488" s="2">
        <f t="shared" si="21"/>
        <v>109.26111111111109</v>
      </c>
    </row>
    <row r="489" spans="15:24" x14ac:dyDescent="0.35">
      <c r="O489" s="2">
        <v>-264</v>
      </c>
      <c r="P489" s="2">
        <f t="shared" si="20"/>
        <v>-164.44444444444443</v>
      </c>
      <c r="X489" s="2">
        <f t="shared" si="21"/>
        <v>108.70555555555555</v>
      </c>
    </row>
    <row r="490" spans="15:24" x14ac:dyDescent="0.35">
      <c r="O490" s="2">
        <v>-265</v>
      </c>
      <c r="P490" s="2">
        <f t="shared" si="20"/>
        <v>-165</v>
      </c>
      <c r="X490" s="2">
        <f t="shared" si="21"/>
        <v>108.14999999999998</v>
      </c>
    </row>
    <row r="491" spans="15:24" x14ac:dyDescent="0.35">
      <c r="O491" s="2">
        <v>-266</v>
      </c>
      <c r="P491" s="2">
        <f t="shared" si="20"/>
        <v>-165.55555555555554</v>
      </c>
      <c r="X491" s="2">
        <f t="shared" si="21"/>
        <v>107.59444444444443</v>
      </c>
    </row>
    <row r="492" spans="15:24" x14ac:dyDescent="0.35">
      <c r="O492" s="2">
        <v>-267</v>
      </c>
      <c r="P492" s="2">
        <f t="shared" si="20"/>
        <v>-166.11111111111111</v>
      </c>
      <c r="X492" s="2">
        <f t="shared" si="21"/>
        <v>107.03888888888886</v>
      </c>
    </row>
    <row r="493" spans="15:24" x14ac:dyDescent="0.35">
      <c r="O493" s="2">
        <v>-268</v>
      </c>
      <c r="P493" s="2">
        <f t="shared" si="20"/>
        <v>-166.66666666666666</v>
      </c>
      <c r="X493" s="2">
        <f t="shared" si="21"/>
        <v>106.48333333333332</v>
      </c>
    </row>
    <row r="494" spans="15:24" x14ac:dyDescent="0.35">
      <c r="O494" s="2">
        <v>-269</v>
      </c>
      <c r="P494" s="2">
        <f t="shared" si="20"/>
        <v>-167.22222222222223</v>
      </c>
      <c r="X494" s="2">
        <f t="shared" si="21"/>
        <v>105.92777777777775</v>
      </c>
    </row>
    <row r="495" spans="15:24" x14ac:dyDescent="0.35">
      <c r="O495" s="2">
        <v>-270</v>
      </c>
      <c r="P495" s="2">
        <f t="shared" si="20"/>
        <v>-167.77777777777777</v>
      </c>
      <c r="X495" s="2">
        <f t="shared" si="21"/>
        <v>105.37222222222221</v>
      </c>
    </row>
    <row r="496" spans="15:24" x14ac:dyDescent="0.35">
      <c r="O496" s="2">
        <v>-271</v>
      </c>
      <c r="P496" s="2">
        <f t="shared" si="20"/>
        <v>-168.33333333333334</v>
      </c>
      <c r="X496" s="2">
        <f t="shared" si="21"/>
        <v>104.81666666666663</v>
      </c>
    </row>
    <row r="497" spans="15:24" x14ac:dyDescent="0.35">
      <c r="O497" s="2">
        <v>-272</v>
      </c>
      <c r="P497" s="2">
        <f t="shared" si="20"/>
        <v>-168.88888888888889</v>
      </c>
      <c r="X497" s="2">
        <f t="shared" si="21"/>
        <v>104.26111111111109</v>
      </c>
    </row>
    <row r="498" spans="15:24" x14ac:dyDescent="0.35">
      <c r="O498" s="2">
        <v>-273</v>
      </c>
      <c r="P498" s="2">
        <f t="shared" si="20"/>
        <v>-169.44444444444443</v>
      </c>
      <c r="X498" s="2">
        <f t="shared" si="21"/>
        <v>103.70555555555555</v>
      </c>
    </row>
    <row r="499" spans="15:24" x14ac:dyDescent="0.35">
      <c r="O499" s="2">
        <v>-274</v>
      </c>
      <c r="P499" s="2">
        <f t="shared" si="20"/>
        <v>-170</v>
      </c>
      <c r="X499" s="2">
        <f t="shared" si="21"/>
        <v>103.14999999999998</v>
      </c>
    </row>
    <row r="500" spans="15:24" x14ac:dyDescent="0.35">
      <c r="O500" s="2">
        <v>-275</v>
      </c>
      <c r="P500" s="2">
        <f t="shared" si="20"/>
        <v>-170.55555555555554</v>
      </c>
      <c r="X500" s="2">
        <f t="shared" si="21"/>
        <v>102.59444444444443</v>
      </c>
    </row>
    <row r="501" spans="15:24" x14ac:dyDescent="0.35">
      <c r="O501" s="2">
        <v>-276</v>
      </c>
      <c r="P501" s="2">
        <f t="shared" si="20"/>
        <v>-171.11111111111111</v>
      </c>
      <c r="X501" s="2">
        <f t="shared" si="21"/>
        <v>102.03888888888886</v>
      </c>
    </row>
    <row r="502" spans="15:24" x14ac:dyDescent="0.35">
      <c r="O502" s="2">
        <v>-277</v>
      </c>
      <c r="P502" s="2">
        <f t="shared" si="20"/>
        <v>-171.66666666666666</v>
      </c>
      <c r="X502" s="2">
        <f t="shared" si="21"/>
        <v>101.48333333333332</v>
      </c>
    </row>
    <row r="503" spans="15:24" x14ac:dyDescent="0.35">
      <c r="O503" s="2">
        <v>-278</v>
      </c>
      <c r="P503" s="2">
        <f t="shared" si="20"/>
        <v>-172.22222222222223</v>
      </c>
      <c r="X503" s="2">
        <f t="shared" si="21"/>
        <v>100.92777777777775</v>
      </c>
    </row>
    <row r="504" spans="15:24" x14ac:dyDescent="0.35">
      <c r="O504" s="2">
        <v>-279</v>
      </c>
      <c r="P504" s="2">
        <f t="shared" si="20"/>
        <v>-172.77777777777777</v>
      </c>
      <c r="X504" s="2">
        <f t="shared" si="21"/>
        <v>100.37222222222221</v>
      </c>
    </row>
    <row r="505" spans="15:24" x14ac:dyDescent="0.35">
      <c r="O505" s="2">
        <v>-280</v>
      </c>
      <c r="P505" s="2">
        <f t="shared" si="20"/>
        <v>-173.33333333333334</v>
      </c>
      <c r="X505" s="2">
        <f t="shared" si="21"/>
        <v>99.816666666666634</v>
      </c>
    </row>
    <row r="506" spans="15:24" x14ac:dyDescent="0.35">
      <c r="O506" s="2">
        <v>-281</v>
      </c>
      <c r="P506" s="2">
        <f t="shared" si="20"/>
        <v>-173.88888888888889</v>
      </c>
      <c r="X506" s="2">
        <f t="shared" si="21"/>
        <v>99.261111111111092</v>
      </c>
    </row>
    <row r="507" spans="15:24" x14ac:dyDescent="0.35">
      <c r="O507" s="2">
        <v>-282</v>
      </c>
      <c r="P507" s="2">
        <f t="shared" si="20"/>
        <v>-174.44444444444443</v>
      </c>
      <c r="X507" s="2">
        <f t="shared" si="21"/>
        <v>98.705555555555549</v>
      </c>
    </row>
    <row r="508" spans="15:24" x14ac:dyDescent="0.35">
      <c r="O508" s="2">
        <v>-283</v>
      </c>
      <c r="P508" s="2">
        <f t="shared" si="20"/>
        <v>-175</v>
      </c>
      <c r="X508" s="2">
        <f t="shared" si="21"/>
        <v>98.149999999999977</v>
      </c>
    </row>
    <row r="509" spans="15:24" x14ac:dyDescent="0.35">
      <c r="O509" s="2">
        <v>-284</v>
      </c>
      <c r="P509" s="2">
        <f t="shared" si="20"/>
        <v>-175.55555555555554</v>
      </c>
      <c r="X509" s="2">
        <f t="shared" si="21"/>
        <v>97.594444444444434</v>
      </c>
    </row>
    <row r="510" spans="15:24" x14ac:dyDescent="0.35">
      <c r="O510" s="2">
        <v>-285</v>
      </c>
      <c r="P510" s="2">
        <f t="shared" si="20"/>
        <v>-176.11111111111111</v>
      </c>
      <c r="X510" s="2">
        <f t="shared" si="21"/>
        <v>97.038888888888863</v>
      </c>
    </row>
    <row r="511" spans="15:24" x14ac:dyDescent="0.35">
      <c r="O511" s="2">
        <v>-286</v>
      </c>
      <c r="P511" s="2">
        <f t="shared" si="20"/>
        <v>-176.66666666666666</v>
      </c>
      <c r="X511" s="2">
        <f t="shared" si="21"/>
        <v>96.48333333333332</v>
      </c>
    </row>
    <row r="512" spans="15:24" x14ac:dyDescent="0.35">
      <c r="O512" s="2">
        <v>-287</v>
      </c>
      <c r="P512" s="2">
        <f t="shared" si="20"/>
        <v>-177.22222222222223</v>
      </c>
      <c r="X512" s="2">
        <f t="shared" si="21"/>
        <v>95.927777777777749</v>
      </c>
    </row>
    <row r="513" spans="15:24" x14ac:dyDescent="0.35">
      <c r="O513" s="2">
        <v>-288</v>
      </c>
      <c r="P513" s="2">
        <f t="shared" si="20"/>
        <v>-177.77777777777777</v>
      </c>
      <c r="X513" s="2">
        <f t="shared" si="21"/>
        <v>95.372222222222206</v>
      </c>
    </row>
    <row r="514" spans="15:24" x14ac:dyDescent="0.35">
      <c r="O514" s="2">
        <v>-289</v>
      </c>
      <c r="P514" s="2">
        <f t="shared" si="20"/>
        <v>-178.33333333333334</v>
      </c>
      <c r="X514" s="2">
        <f t="shared" si="21"/>
        <v>94.816666666666634</v>
      </c>
    </row>
    <row r="515" spans="15:24" x14ac:dyDescent="0.35">
      <c r="O515" s="2">
        <v>-290</v>
      </c>
      <c r="P515" s="2">
        <f t="shared" si="20"/>
        <v>-178.88888888888889</v>
      </c>
      <c r="X515" s="2">
        <f t="shared" si="21"/>
        <v>94.261111111111092</v>
      </c>
    </row>
    <row r="516" spans="15:24" x14ac:dyDescent="0.35">
      <c r="O516" s="2">
        <v>-291</v>
      </c>
      <c r="P516" s="2">
        <f t="shared" si="20"/>
        <v>-179.44444444444443</v>
      </c>
      <c r="X516" s="2">
        <f t="shared" si="21"/>
        <v>93.705555555555549</v>
      </c>
    </row>
    <row r="517" spans="15:24" x14ac:dyDescent="0.35">
      <c r="O517" s="2">
        <v>-292</v>
      </c>
      <c r="P517" s="2">
        <f t="shared" ref="P517:P580" si="22">CONVERT(O517,"F","C")</f>
        <v>-180</v>
      </c>
      <c r="X517" s="2">
        <f t="shared" si="21"/>
        <v>93.149999999999977</v>
      </c>
    </row>
    <row r="518" spans="15:24" x14ac:dyDescent="0.35">
      <c r="O518" s="2">
        <v>-293</v>
      </c>
      <c r="P518" s="2">
        <f t="shared" si="22"/>
        <v>-180.55555555555554</v>
      </c>
      <c r="X518" s="2">
        <f t="shared" ref="X518:X581" si="23">CONVERT(O518,"F","K")</f>
        <v>92.594444444444434</v>
      </c>
    </row>
    <row r="519" spans="15:24" x14ac:dyDescent="0.35">
      <c r="O519" s="2">
        <v>-294</v>
      </c>
      <c r="P519" s="2">
        <f t="shared" si="22"/>
        <v>-181.11111111111111</v>
      </c>
      <c r="X519" s="2">
        <f t="shared" si="23"/>
        <v>92.038888888888863</v>
      </c>
    </row>
    <row r="520" spans="15:24" x14ac:dyDescent="0.35">
      <c r="O520" s="2">
        <v>-295</v>
      </c>
      <c r="P520" s="2">
        <f t="shared" si="22"/>
        <v>-181.66666666666666</v>
      </c>
      <c r="X520" s="2">
        <f t="shared" si="23"/>
        <v>91.48333333333332</v>
      </c>
    </row>
    <row r="521" spans="15:24" x14ac:dyDescent="0.35">
      <c r="O521" s="2">
        <v>-296</v>
      </c>
      <c r="P521" s="2">
        <f t="shared" si="22"/>
        <v>-182.22222222222223</v>
      </c>
      <c r="X521" s="2">
        <f t="shared" si="23"/>
        <v>90.927777777777749</v>
      </c>
    </row>
    <row r="522" spans="15:24" x14ac:dyDescent="0.35">
      <c r="O522" s="2">
        <v>-297</v>
      </c>
      <c r="P522" s="2">
        <f t="shared" si="22"/>
        <v>-182.77777777777777</v>
      </c>
      <c r="X522" s="2">
        <f t="shared" si="23"/>
        <v>90.372222222222206</v>
      </c>
    </row>
    <row r="523" spans="15:24" x14ac:dyDescent="0.35">
      <c r="O523" s="2">
        <v>-298</v>
      </c>
      <c r="P523" s="2">
        <f t="shared" si="22"/>
        <v>-183.33333333333334</v>
      </c>
      <c r="X523" s="2">
        <f t="shared" si="23"/>
        <v>89.816666666666634</v>
      </c>
    </row>
    <row r="524" spans="15:24" x14ac:dyDescent="0.35">
      <c r="O524" s="2">
        <v>-299</v>
      </c>
      <c r="P524" s="2">
        <f t="shared" si="22"/>
        <v>-183.88888888888889</v>
      </c>
      <c r="X524" s="2">
        <f t="shared" si="23"/>
        <v>89.261111111111092</v>
      </c>
    </row>
    <row r="525" spans="15:24" x14ac:dyDescent="0.35">
      <c r="O525" s="2">
        <v>-300</v>
      </c>
      <c r="P525" s="2">
        <f t="shared" si="22"/>
        <v>-184.44444444444443</v>
      </c>
      <c r="X525" s="2">
        <f t="shared" si="23"/>
        <v>88.705555555555549</v>
      </c>
    </row>
    <row r="526" spans="15:24" x14ac:dyDescent="0.35">
      <c r="O526" s="2">
        <v>-301</v>
      </c>
      <c r="P526" s="2">
        <f t="shared" si="22"/>
        <v>-185</v>
      </c>
      <c r="X526" s="2">
        <f t="shared" si="23"/>
        <v>88.149999999999977</v>
      </c>
    </row>
    <row r="527" spans="15:24" x14ac:dyDescent="0.35">
      <c r="O527" s="2">
        <v>-302</v>
      </c>
      <c r="P527" s="2">
        <f t="shared" si="22"/>
        <v>-185.55555555555554</v>
      </c>
      <c r="X527" s="2">
        <f t="shared" si="23"/>
        <v>87.594444444444434</v>
      </c>
    </row>
    <row r="528" spans="15:24" x14ac:dyDescent="0.35">
      <c r="O528" s="2">
        <v>-303</v>
      </c>
      <c r="P528" s="2">
        <f t="shared" si="22"/>
        <v>-186.11111111111111</v>
      </c>
      <c r="X528" s="2">
        <f t="shared" si="23"/>
        <v>87.038888888888863</v>
      </c>
    </row>
    <row r="529" spans="15:24" x14ac:dyDescent="0.35">
      <c r="O529" s="2">
        <v>-304</v>
      </c>
      <c r="P529" s="2">
        <f t="shared" si="22"/>
        <v>-186.66666666666666</v>
      </c>
      <c r="X529" s="2">
        <f t="shared" si="23"/>
        <v>86.48333333333332</v>
      </c>
    </row>
    <row r="530" spans="15:24" x14ac:dyDescent="0.35">
      <c r="O530" s="2">
        <v>-305</v>
      </c>
      <c r="P530" s="2">
        <f t="shared" si="22"/>
        <v>-187.22222222222223</v>
      </c>
      <c r="X530" s="2">
        <f t="shared" si="23"/>
        <v>85.927777777777749</v>
      </c>
    </row>
    <row r="531" spans="15:24" x14ac:dyDescent="0.35">
      <c r="O531" s="2">
        <v>-306</v>
      </c>
      <c r="P531" s="2">
        <f t="shared" si="22"/>
        <v>-187.77777777777777</v>
      </c>
      <c r="X531" s="2">
        <f t="shared" si="23"/>
        <v>85.372222222222206</v>
      </c>
    </row>
    <row r="532" spans="15:24" x14ac:dyDescent="0.35">
      <c r="O532" s="2">
        <v>-307</v>
      </c>
      <c r="P532" s="2">
        <f t="shared" si="22"/>
        <v>-188.33333333333334</v>
      </c>
      <c r="X532" s="2">
        <f t="shared" si="23"/>
        <v>84.816666666666634</v>
      </c>
    </row>
    <row r="533" spans="15:24" x14ac:dyDescent="0.35">
      <c r="O533" s="2">
        <v>-308</v>
      </c>
      <c r="P533" s="2">
        <f t="shared" si="22"/>
        <v>-188.88888888888889</v>
      </c>
      <c r="X533" s="2">
        <f t="shared" si="23"/>
        <v>84.261111111111092</v>
      </c>
    </row>
    <row r="534" spans="15:24" x14ac:dyDescent="0.35">
      <c r="O534" s="2">
        <v>-309</v>
      </c>
      <c r="P534" s="2">
        <f t="shared" si="22"/>
        <v>-189.44444444444443</v>
      </c>
      <c r="X534" s="2">
        <f t="shared" si="23"/>
        <v>83.705555555555549</v>
      </c>
    </row>
    <row r="535" spans="15:24" x14ac:dyDescent="0.35">
      <c r="O535" s="2">
        <v>-310</v>
      </c>
      <c r="P535" s="2">
        <f t="shared" si="22"/>
        <v>-190</v>
      </c>
      <c r="X535" s="2">
        <f t="shared" si="23"/>
        <v>83.149999999999977</v>
      </c>
    </row>
    <row r="536" spans="15:24" x14ac:dyDescent="0.35">
      <c r="O536" s="2">
        <v>-311</v>
      </c>
      <c r="P536" s="2">
        <f t="shared" si="22"/>
        <v>-190.55555555555554</v>
      </c>
      <c r="X536" s="2">
        <f t="shared" si="23"/>
        <v>82.594444444444434</v>
      </c>
    </row>
    <row r="537" spans="15:24" x14ac:dyDescent="0.35">
      <c r="O537" s="2">
        <v>-312</v>
      </c>
      <c r="P537" s="2">
        <f t="shared" si="22"/>
        <v>-191.11111111111111</v>
      </c>
      <c r="X537" s="2">
        <f t="shared" si="23"/>
        <v>82.038888888888863</v>
      </c>
    </row>
    <row r="538" spans="15:24" x14ac:dyDescent="0.35">
      <c r="O538" s="2">
        <v>-313</v>
      </c>
      <c r="P538" s="2">
        <f t="shared" si="22"/>
        <v>-191.66666666666666</v>
      </c>
      <c r="X538" s="2">
        <f t="shared" si="23"/>
        <v>81.48333333333332</v>
      </c>
    </row>
    <row r="539" spans="15:24" x14ac:dyDescent="0.35">
      <c r="O539" s="2">
        <v>-314</v>
      </c>
      <c r="P539" s="2">
        <f t="shared" si="22"/>
        <v>-192.22222222222223</v>
      </c>
      <c r="X539" s="2">
        <f t="shared" si="23"/>
        <v>80.927777777777749</v>
      </c>
    </row>
    <row r="540" spans="15:24" x14ac:dyDescent="0.35">
      <c r="O540" s="2">
        <v>-315</v>
      </c>
      <c r="P540" s="2">
        <f t="shared" si="22"/>
        <v>-192.77777777777777</v>
      </c>
      <c r="X540" s="2">
        <f t="shared" si="23"/>
        <v>80.372222222222206</v>
      </c>
    </row>
    <row r="541" spans="15:24" x14ac:dyDescent="0.35">
      <c r="O541" s="2">
        <v>-316</v>
      </c>
      <c r="P541" s="2">
        <f t="shared" si="22"/>
        <v>-193.33333333333331</v>
      </c>
      <c r="X541" s="2">
        <f t="shared" si="23"/>
        <v>79.816666666666663</v>
      </c>
    </row>
    <row r="542" spans="15:24" x14ac:dyDescent="0.35">
      <c r="O542" s="2">
        <v>-317</v>
      </c>
      <c r="P542" s="2">
        <f t="shared" si="22"/>
        <v>-193.88888888888889</v>
      </c>
      <c r="X542" s="2">
        <f t="shared" si="23"/>
        <v>79.261111111111092</v>
      </c>
    </row>
    <row r="543" spans="15:24" x14ac:dyDescent="0.35">
      <c r="O543" s="2">
        <v>-318</v>
      </c>
      <c r="P543" s="2">
        <f t="shared" si="22"/>
        <v>-194.44444444444443</v>
      </c>
      <c r="X543" s="2">
        <f t="shared" si="23"/>
        <v>78.705555555555549</v>
      </c>
    </row>
    <row r="544" spans="15:24" x14ac:dyDescent="0.35">
      <c r="O544" s="2">
        <v>-319</v>
      </c>
      <c r="P544" s="2">
        <f t="shared" si="22"/>
        <v>-195</v>
      </c>
      <c r="X544" s="2">
        <f t="shared" si="23"/>
        <v>78.149999999999977</v>
      </c>
    </row>
    <row r="545" spans="15:24" x14ac:dyDescent="0.35">
      <c r="O545" s="2">
        <v>-320</v>
      </c>
      <c r="P545" s="2">
        <f t="shared" si="22"/>
        <v>-195.55555555555554</v>
      </c>
      <c r="X545" s="2">
        <f t="shared" si="23"/>
        <v>77.594444444444434</v>
      </c>
    </row>
    <row r="546" spans="15:24" x14ac:dyDescent="0.35">
      <c r="O546" s="2">
        <v>-321</v>
      </c>
      <c r="P546" s="2">
        <f t="shared" si="22"/>
        <v>-196.11111111111111</v>
      </c>
      <c r="X546" s="2">
        <f t="shared" si="23"/>
        <v>77.038888888888863</v>
      </c>
    </row>
    <row r="547" spans="15:24" x14ac:dyDescent="0.35">
      <c r="O547" s="2">
        <v>-322</v>
      </c>
      <c r="P547" s="2">
        <f t="shared" si="22"/>
        <v>-196.66666666666666</v>
      </c>
      <c r="X547" s="2">
        <f t="shared" si="23"/>
        <v>76.48333333333332</v>
      </c>
    </row>
    <row r="548" spans="15:24" x14ac:dyDescent="0.35">
      <c r="O548" s="2">
        <v>-323</v>
      </c>
      <c r="P548" s="2">
        <f t="shared" si="22"/>
        <v>-197.22222222222223</v>
      </c>
      <c r="X548" s="2">
        <f t="shared" si="23"/>
        <v>75.927777777777749</v>
      </c>
    </row>
    <row r="549" spans="15:24" x14ac:dyDescent="0.35">
      <c r="O549" s="2">
        <v>-324</v>
      </c>
      <c r="P549" s="2">
        <f t="shared" si="22"/>
        <v>-197.77777777777777</v>
      </c>
      <c r="X549" s="2">
        <f t="shared" si="23"/>
        <v>75.372222222222206</v>
      </c>
    </row>
    <row r="550" spans="15:24" x14ac:dyDescent="0.35">
      <c r="O550" s="2">
        <v>-325</v>
      </c>
      <c r="P550" s="2">
        <f t="shared" si="22"/>
        <v>-198.33333333333331</v>
      </c>
      <c r="X550" s="2">
        <f t="shared" si="23"/>
        <v>74.816666666666663</v>
      </c>
    </row>
    <row r="551" spans="15:24" x14ac:dyDescent="0.35">
      <c r="O551" s="2">
        <v>-326</v>
      </c>
      <c r="P551" s="2">
        <f t="shared" si="22"/>
        <v>-198.88888888888889</v>
      </c>
      <c r="X551" s="2">
        <f t="shared" si="23"/>
        <v>74.261111111111092</v>
      </c>
    </row>
    <row r="552" spans="15:24" x14ac:dyDescent="0.35">
      <c r="O552" s="2">
        <v>-327</v>
      </c>
      <c r="P552" s="2">
        <f t="shared" si="22"/>
        <v>-199.44444444444443</v>
      </c>
      <c r="X552" s="2">
        <f t="shared" si="23"/>
        <v>73.705555555555549</v>
      </c>
    </row>
    <row r="553" spans="15:24" x14ac:dyDescent="0.35">
      <c r="O553" s="2">
        <v>-328</v>
      </c>
      <c r="P553" s="2">
        <f t="shared" si="22"/>
        <v>-200</v>
      </c>
      <c r="X553" s="2">
        <f t="shared" si="23"/>
        <v>73.149999999999977</v>
      </c>
    </row>
    <row r="554" spans="15:24" x14ac:dyDescent="0.35">
      <c r="O554" s="2">
        <v>-329</v>
      </c>
      <c r="P554" s="2">
        <f t="shared" si="22"/>
        <v>-200.55555555555554</v>
      </c>
      <c r="X554" s="2">
        <f t="shared" si="23"/>
        <v>72.594444444444434</v>
      </c>
    </row>
    <row r="555" spans="15:24" x14ac:dyDescent="0.35">
      <c r="O555" s="2">
        <v>-330</v>
      </c>
      <c r="P555" s="2">
        <f t="shared" si="22"/>
        <v>-201.11111111111111</v>
      </c>
      <c r="X555" s="2">
        <f t="shared" si="23"/>
        <v>72.038888888888863</v>
      </c>
    </row>
    <row r="556" spans="15:24" x14ac:dyDescent="0.35">
      <c r="O556" s="2">
        <v>-331</v>
      </c>
      <c r="P556" s="2">
        <f t="shared" si="22"/>
        <v>-201.66666666666666</v>
      </c>
      <c r="X556" s="2">
        <f t="shared" si="23"/>
        <v>71.48333333333332</v>
      </c>
    </row>
    <row r="557" spans="15:24" x14ac:dyDescent="0.35">
      <c r="O557" s="2">
        <v>-332</v>
      </c>
      <c r="P557" s="2">
        <f t="shared" si="22"/>
        <v>-202.22222222222223</v>
      </c>
      <c r="X557" s="2">
        <f t="shared" si="23"/>
        <v>70.927777777777749</v>
      </c>
    </row>
    <row r="558" spans="15:24" x14ac:dyDescent="0.35">
      <c r="O558" s="2">
        <v>-333</v>
      </c>
      <c r="P558" s="2">
        <f t="shared" si="22"/>
        <v>-202.77777777777777</v>
      </c>
      <c r="X558" s="2">
        <f t="shared" si="23"/>
        <v>70.372222222222206</v>
      </c>
    </row>
    <row r="559" spans="15:24" x14ac:dyDescent="0.35">
      <c r="O559" s="2">
        <v>-334</v>
      </c>
      <c r="P559" s="2">
        <f t="shared" si="22"/>
        <v>-203.33333333333331</v>
      </c>
      <c r="X559" s="2">
        <f t="shared" si="23"/>
        <v>69.816666666666663</v>
      </c>
    </row>
    <row r="560" spans="15:24" x14ac:dyDescent="0.35">
      <c r="O560" s="2">
        <v>-335</v>
      </c>
      <c r="P560" s="2">
        <f t="shared" si="22"/>
        <v>-203.88888888888889</v>
      </c>
      <c r="X560" s="2">
        <f t="shared" si="23"/>
        <v>69.261111111111092</v>
      </c>
    </row>
    <row r="561" spans="15:24" x14ac:dyDescent="0.35">
      <c r="O561" s="2">
        <v>-336</v>
      </c>
      <c r="P561" s="2">
        <f t="shared" si="22"/>
        <v>-204.44444444444443</v>
      </c>
      <c r="X561" s="2">
        <f t="shared" si="23"/>
        <v>68.705555555555549</v>
      </c>
    </row>
    <row r="562" spans="15:24" x14ac:dyDescent="0.35">
      <c r="O562" s="2">
        <v>-337</v>
      </c>
      <c r="P562" s="2">
        <f t="shared" si="22"/>
        <v>-205</v>
      </c>
      <c r="X562" s="2">
        <f t="shared" si="23"/>
        <v>68.149999999999977</v>
      </c>
    </row>
    <row r="563" spans="15:24" x14ac:dyDescent="0.35">
      <c r="O563" s="2">
        <v>-338</v>
      </c>
      <c r="P563" s="2">
        <f t="shared" si="22"/>
        <v>-205.55555555555554</v>
      </c>
      <c r="X563" s="2">
        <f t="shared" si="23"/>
        <v>67.594444444444434</v>
      </c>
    </row>
    <row r="564" spans="15:24" x14ac:dyDescent="0.35">
      <c r="O564" s="2">
        <v>-339</v>
      </c>
      <c r="P564" s="2">
        <f t="shared" si="22"/>
        <v>-206.11111111111111</v>
      </c>
      <c r="X564" s="2">
        <f t="shared" si="23"/>
        <v>67.038888888888863</v>
      </c>
    </row>
    <row r="565" spans="15:24" x14ac:dyDescent="0.35">
      <c r="O565" s="2">
        <v>-340</v>
      </c>
      <c r="P565" s="2">
        <f t="shared" si="22"/>
        <v>-206.66666666666666</v>
      </c>
      <c r="X565" s="2">
        <f t="shared" si="23"/>
        <v>66.48333333333332</v>
      </c>
    </row>
    <row r="566" spans="15:24" x14ac:dyDescent="0.35">
      <c r="O566" s="2">
        <v>-341</v>
      </c>
      <c r="P566" s="2">
        <f t="shared" si="22"/>
        <v>-207.22222222222223</v>
      </c>
      <c r="X566" s="2">
        <f t="shared" si="23"/>
        <v>65.927777777777749</v>
      </c>
    </row>
    <row r="567" spans="15:24" x14ac:dyDescent="0.35">
      <c r="O567" s="2">
        <v>-342</v>
      </c>
      <c r="P567" s="2">
        <f t="shared" si="22"/>
        <v>-207.77777777777777</v>
      </c>
      <c r="X567" s="2">
        <f t="shared" si="23"/>
        <v>65.372222222222206</v>
      </c>
    </row>
    <row r="568" spans="15:24" x14ac:dyDescent="0.35">
      <c r="O568" s="2">
        <v>-343</v>
      </c>
      <c r="P568" s="2">
        <f t="shared" si="22"/>
        <v>-208.33333333333331</v>
      </c>
      <c r="X568" s="2">
        <f t="shared" si="23"/>
        <v>64.816666666666663</v>
      </c>
    </row>
    <row r="569" spans="15:24" x14ac:dyDescent="0.35">
      <c r="O569" s="2">
        <v>-344</v>
      </c>
      <c r="P569" s="2">
        <f t="shared" si="22"/>
        <v>-208.88888888888889</v>
      </c>
      <c r="X569" s="2">
        <f t="shared" si="23"/>
        <v>64.261111111111092</v>
      </c>
    </row>
    <row r="570" spans="15:24" x14ac:dyDescent="0.35">
      <c r="O570" s="2">
        <v>-345</v>
      </c>
      <c r="P570" s="2">
        <f t="shared" si="22"/>
        <v>-209.44444444444443</v>
      </c>
      <c r="X570" s="2">
        <f t="shared" si="23"/>
        <v>63.705555555555549</v>
      </c>
    </row>
    <row r="571" spans="15:24" x14ac:dyDescent="0.35">
      <c r="O571" s="2">
        <v>-346</v>
      </c>
      <c r="P571" s="2">
        <f t="shared" si="22"/>
        <v>-210</v>
      </c>
      <c r="X571" s="2">
        <f t="shared" si="23"/>
        <v>63.149999999999977</v>
      </c>
    </row>
    <row r="572" spans="15:24" x14ac:dyDescent="0.35">
      <c r="O572" s="2">
        <v>-347</v>
      </c>
      <c r="P572" s="2">
        <f t="shared" si="22"/>
        <v>-210.55555555555554</v>
      </c>
      <c r="X572" s="2">
        <f t="shared" si="23"/>
        <v>62.594444444444434</v>
      </c>
    </row>
    <row r="573" spans="15:24" x14ac:dyDescent="0.35">
      <c r="O573" s="2">
        <v>-348</v>
      </c>
      <c r="P573" s="2">
        <f t="shared" si="22"/>
        <v>-211.11111111111111</v>
      </c>
      <c r="X573" s="2">
        <f t="shared" si="23"/>
        <v>62.038888888888863</v>
      </c>
    </row>
    <row r="574" spans="15:24" x14ac:dyDescent="0.35">
      <c r="O574" s="2">
        <v>-349</v>
      </c>
      <c r="P574" s="2">
        <f t="shared" si="22"/>
        <v>-211.66666666666666</v>
      </c>
      <c r="X574" s="2">
        <f t="shared" si="23"/>
        <v>61.48333333333332</v>
      </c>
    </row>
    <row r="575" spans="15:24" x14ac:dyDescent="0.35">
      <c r="O575" s="2">
        <v>-350</v>
      </c>
      <c r="P575" s="2">
        <f t="shared" si="22"/>
        <v>-212.22222222222223</v>
      </c>
      <c r="X575" s="2">
        <f t="shared" si="23"/>
        <v>60.927777777777749</v>
      </c>
    </row>
    <row r="576" spans="15:24" x14ac:dyDescent="0.35">
      <c r="O576" s="2">
        <v>-351</v>
      </c>
      <c r="P576" s="2">
        <f t="shared" si="22"/>
        <v>-212.77777777777777</v>
      </c>
      <c r="X576" s="2">
        <f t="shared" si="23"/>
        <v>60.372222222222206</v>
      </c>
    </row>
    <row r="577" spans="15:24" x14ac:dyDescent="0.35">
      <c r="O577" s="2">
        <v>-352</v>
      </c>
      <c r="P577" s="2">
        <f t="shared" si="22"/>
        <v>-213.33333333333331</v>
      </c>
      <c r="X577" s="2">
        <f t="shared" si="23"/>
        <v>59.816666666666663</v>
      </c>
    </row>
    <row r="578" spans="15:24" x14ac:dyDescent="0.35">
      <c r="O578" s="2">
        <v>-353</v>
      </c>
      <c r="P578" s="2">
        <f t="shared" si="22"/>
        <v>-213.88888888888889</v>
      </c>
      <c r="X578" s="2">
        <f t="shared" si="23"/>
        <v>59.261111111111092</v>
      </c>
    </row>
    <row r="579" spans="15:24" x14ac:dyDescent="0.35">
      <c r="O579" s="2">
        <v>-354</v>
      </c>
      <c r="P579" s="2">
        <f t="shared" si="22"/>
        <v>-214.44444444444443</v>
      </c>
      <c r="X579" s="2">
        <f t="shared" si="23"/>
        <v>58.705555555555549</v>
      </c>
    </row>
    <row r="580" spans="15:24" x14ac:dyDescent="0.35">
      <c r="O580" s="2">
        <v>-355</v>
      </c>
      <c r="P580" s="2">
        <f t="shared" si="22"/>
        <v>-215</v>
      </c>
      <c r="X580" s="2">
        <f t="shared" si="23"/>
        <v>58.149999999999977</v>
      </c>
    </row>
    <row r="581" spans="15:24" x14ac:dyDescent="0.35">
      <c r="O581" s="2">
        <v>-356</v>
      </c>
      <c r="P581" s="2">
        <f t="shared" ref="P581:P644" si="24">CONVERT(O581,"F","C")</f>
        <v>-215.55555555555554</v>
      </c>
      <c r="X581" s="2">
        <f t="shared" si="23"/>
        <v>57.594444444444434</v>
      </c>
    </row>
    <row r="582" spans="15:24" x14ac:dyDescent="0.35">
      <c r="O582" s="2">
        <v>-357</v>
      </c>
      <c r="P582" s="2">
        <f t="shared" si="24"/>
        <v>-216.11111111111111</v>
      </c>
      <c r="X582" s="2">
        <f t="shared" ref="X582:X645" si="25">CONVERT(O582,"F","K")</f>
        <v>57.038888888888863</v>
      </c>
    </row>
    <row r="583" spans="15:24" x14ac:dyDescent="0.35">
      <c r="O583" s="2">
        <v>-358</v>
      </c>
      <c r="P583" s="2">
        <f t="shared" si="24"/>
        <v>-216.66666666666666</v>
      </c>
      <c r="X583" s="2">
        <f t="shared" si="25"/>
        <v>56.48333333333332</v>
      </c>
    </row>
    <row r="584" spans="15:24" x14ac:dyDescent="0.35">
      <c r="O584" s="2">
        <v>-359</v>
      </c>
      <c r="P584" s="2">
        <f t="shared" si="24"/>
        <v>-217.22222222222223</v>
      </c>
      <c r="X584" s="2">
        <f t="shared" si="25"/>
        <v>55.927777777777749</v>
      </c>
    </row>
    <row r="585" spans="15:24" x14ac:dyDescent="0.35">
      <c r="O585" s="2">
        <v>-360</v>
      </c>
      <c r="P585" s="2">
        <f t="shared" si="24"/>
        <v>-217.77777777777777</v>
      </c>
      <c r="X585" s="2">
        <f t="shared" si="25"/>
        <v>55.372222222222206</v>
      </c>
    </row>
    <row r="586" spans="15:24" x14ac:dyDescent="0.35">
      <c r="O586" s="2">
        <v>-361</v>
      </c>
      <c r="P586" s="2">
        <f t="shared" si="24"/>
        <v>-218.33333333333331</v>
      </c>
      <c r="X586" s="2">
        <f t="shared" si="25"/>
        <v>54.816666666666663</v>
      </c>
    </row>
    <row r="587" spans="15:24" x14ac:dyDescent="0.35">
      <c r="O587" s="2">
        <v>-362</v>
      </c>
      <c r="P587" s="2">
        <f t="shared" si="24"/>
        <v>-218.88888888888889</v>
      </c>
      <c r="X587" s="2">
        <f t="shared" si="25"/>
        <v>54.261111111111092</v>
      </c>
    </row>
    <row r="588" spans="15:24" x14ac:dyDescent="0.35">
      <c r="O588" s="2">
        <v>-363</v>
      </c>
      <c r="P588" s="2">
        <f t="shared" si="24"/>
        <v>-219.44444444444443</v>
      </c>
      <c r="X588" s="2">
        <f t="shared" si="25"/>
        <v>53.705555555555549</v>
      </c>
    </row>
    <row r="589" spans="15:24" x14ac:dyDescent="0.35">
      <c r="O589" s="2">
        <v>-364</v>
      </c>
      <c r="P589" s="2">
        <f t="shared" si="24"/>
        <v>-220</v>
      </c>
      <c r="X589" s="2">
        <f t="shared" si="25"/>
        <v>53.149999999999977</v>
      </c>
    </row>
    <row r="590" spans="15:24" x14ac:dyDescent="0.35">
      <c r="O590" s="2">
        <v>-365</v>
      </c>
      <c r="P590" s="2">
        <f t="shared" si="24"/>
        <v>-220.55555555555554</v>
      </c>
      <c r="X590" s="2">
        <f t="shared" si="25"/>
        <v>52.594444444444434</v>
      </c>
    </row>
    <row r="591" spans="15:24" x14ac:dyDescent="0.35">
      <c r="O591" s="2">
        <v>-366</v>
      </c>
      <c r="P591" s="2">
        <f t="shared" si="24"/>
        <v>-221.11111111111111</v>
      </c>
      <c r="X591" s="2">
        <f t="shared" si="25"/>
        <v>52.038888888888863</v>
      </c>
    </row>
    <row r="592" spans="15:24" x14ac:dyDescent="0.35">
      <c r="O592" s="2">
        <v>-367</v>
      </c>
      <c r="P592" s="2">
        <f t="shared" si="24"/>
        <v>-221.66666666666666</v>
      </c>
      <c r="X592" s="2">
        <f t="shared" si="25"/>
        <v>51.48333333333332</v>
      </c>
    </row>
    <row r="593" spans="15:24" x14ac:dyDescent="0.35">
      <c r="O593" s="2">
        <v>-368</v>
      </c>
      <c r="P593" s="2">
        <f t="shared" si="24"/>
        <v>-222.22222222222223</v>
      </c>
      <c r="X593" s="2">
        <f t="shared" si="25"/>
        <v>50.927777777777749</v>
      </c>
    </row>
    <row r="594" spans="15:24" x14ac:dyDescent="0.35">
      <c r="O594" s="2">
        <v>-369</v>
      </c>
      <c r="P594" s="2">
        <f t="shared" si="24"/>
        <v>-222.77777777777777</v>
      </c>
      <c r="X594" s="2">
        <f t="shared" si="25"/>
        <v>50.372222222222206</v>
      </c>
    </row>
    <row r="595" spans="15:24" x14ac:dyDescent="0.35">
      <c r="O595" s="2">
        <v>-370</v>
      </c>
      <c r="P595" s="2">
        <f t="shared" si="24"/>
        <v>-223.33333333333331</v>
      </c>
      <c r="X595" s="2">
        <f t="shared" si="25"/>
        <v>49.816666666666663</v>
      </c>
    </row>
    <row r="596" spans="15:24" x14ac:dyDescent="0.35">
      <c r="O596" s="2">
        <v>-371</v>
      </c>
      <c r="P596" s="2">
        <f t="shared" si="24"/>
        <v>-223.88888888888889</v>
      </c>
      <c r="X596" s="2">
        <f t="shared" si="25"/>
        <v>49.261111111111092</v>
      </c>
    </row>
    <row r="597" spans="15:24" x14ac:dyDescent="0.35">
      <c r="O597" s="2">
        <v>-372</v>
      </c>
      <c r="P597" s="2">
        <f t="shared" si="24"/>
        <v>-224.44444444444443</v>
      </c>
      <c r="X597" s="2">
        <f t="shared" si="25"/>
        <v>48.705555555555549</v>
      </c>
    </row>
    <row r="598" spans="15:24" x14ac:dyDescent="0.35">
      <c r="O598" s="2">
        <v>-373</v>
      </c>
      <c r="P598" s="2">
        <f t="shared" si="24"/>
        <v>-225</v>
      </c>
      <c r="X598" s="2">
        <f t="shared" si="25"/>
        <v>48.149999999999977</v>
      </c>
    </row>
    <row r="599" spans="15:24" x14ac:dyDescent="0.35">
      <c r="O599" s="2">
        <v>-374</v>
      </c>
      <c r="P599" s="2">
        <f t="shared" si="24"/>
        <v>-225.55555555555554</v>
      </c>
      <c r="X599" s="2">
        <f t="shared" si="25"/>
        <v>47.594444444444434</v>
      </c>
    </row>
    <row r="600" spans="15:24" x14ac:dyDescent="0.35">
      <c r="O600" s="2">
        <v>-375</v>
      </c>
      <c r="P600" s="2">
        <f t="shared" si="24"/>
        <v>-226.11111111111111</v>
      </c>
      <c r="X600" s="2">
        <f t="shared" si="25"/>
        <v>47.038888888888863</v>
      </c>
    </row>
    <row r="601" spans="15:24" x14ac:dyDescent="0.35">
      <c r="O601" s="2">
        <v>-376</v>
      </c>
      <c r="P601" s="2">
        <f t="shared" si="24"/>
        <v>-226.66666666666666</v>
      </c>
      <c r="X601" s="2">
        <f t="shared" si="25"/>
        <v>46.48333333333332</v>
      </c>
    </row>
    <row r="602" spans="15:24" x14ac:dyDescent="0.35">
      <c r="O602" s="2">
        <v>-377</v>
      </c>
      <c r="P602" s="2">
        <f t="shared" si="24"/>
        <v>-227.22222222222223</v>
      </c>
      <c r="X602" s="2">
        <f t="shared" si="25"/>
        <v>45.927777777777749</v>
      </c>
    </row>
    <row r="603" spans="15:24" x14ac:dyDescent="0.35">
      <c r="O603" s="2">
        <v>-378</v>
      </c>
      <c r="P603" s="2">
        <f t="shared" si="24"/>
        <v>-227.77777777777777</v>
      </c>
      <c r="X603" s="2">
        <f t="shared" si="25"/>
        <v>45.372222222222206</v>
      </c>
    </row>
    <row r="604" spans="15:24" x14ac:dyDescent="0.35">
      <c r="O604" s="2">
        <v>-379</v>
      </c>
      <c r="P604" s="2">
        <f t="shared" si="24"/>
        <v>-228.33333333333331</v>
      </c>
      <c r="X604" s="2">
        <f t="shared" si="25"/>
        <v>44.816666666666663</v>
      </c>
    </row>
    <row r="605" spans="15:24" x14ac:dyDescent="0.35">
      <c r="O605" s="2">
        <v>-380</v>
      </c>
      <c r="P605" s="2">
        <f t="shared" si="24"/>
        <v>-228.88888888888889</v>
      </c>
      <c r="X605" s="2">
        <f t="shared" si="25"/>
        <v>44.261111111111092</v>
      </c>
    </row>
    <row r="606" spans="15:24" x14ac:dyDescent="0.35">
      <c r="O606" s="2">
        <v>-381</v>
      </c>
      <c r="P606" s="2">
        <f t="shared" si="24"/>
        <v>-229.44444444444443</v>
      </c>
      <c r="X606" s="2">
        <f t="shared" si="25"/>
        <v>43.705555555555549</v>
      </c>
    </row>
    <row r="607" spans="15:24" x14ac:dyDescent="0.35">
      <c r="O607" s="2">
        <v>-382</v>
      </c>
      <c r="P607" s="2">
        <f t="shared" si="24"/>
        <v>-230</v>
      </c>
      <c r="X607" s="2">
        <f t="shared" si="25"/>
        <v>43.149999999999977</v>
      </c>
    </row>
    <row r="608" spans="15:24" x14ac:dyDescent="0.35">
      <c r="O608" s="2">
        <v>-383</v>
      </c>
      <c r="P608" s="2">
        <f t="shared" si="24"/>
        <v>-230.55555555555554</v>
      </c>
      <c r="X608" s="2">
        <f t="shared" si="25"/>
        <v>42.594444444444434</v>
      </c>
    </row>
    <row r="609" spans="15:24" x14ac:dyDescent="0.35">
      <c r="O609" s="2">
        <v>-384</v>
      </c>
      <c r="P609" s="2">
        <f t="shared" si="24"/>
        <v>-231.11111111111111</v>
      </c>
      <c r="X609" s="2">
        <f t="shared" si="25"/>
        <v>42.038888888888863</v>
      </c>
    </row>
    <row r="610" spans="15:24" x14ac:dyDescent="0.35">
      <c r="O610" s="2">
        <v>-385</v>
      </c>
      <c r="P610" s="2">
        <f t="shared" si="24"/>
        <v>-231.66666666666666</v>
      </c>
      <c r="X610" s="2">
        <f t="shared" si="25"/>
        <v>41.48333333333332</v>
      </c>
    </row>
    <row r="611" spans="15:24" x14ac:dyDescent="0.35">
      <c r="O611" s="2">
        <v>-386</v>
      </c>
      <c r="P611" s="2">
        <f t="shared" si="24"/>
        <v>-232.22222222222223</v>
      </c>
      <c r="X611" s="2">
        <f t="shared" si="25"/>
        <v>40.927777777777749</v>
      </c>
    </row>
    <row r="612" spans="15:24" x14ac:dyDescent="0.35">
      <c r="O612" s="2">
        <v>-387</v>
      </c>
      <c r="P612" s="2">
        <f t="shared" si="24"/>
        <v>-232.77777777777777</v>
      </c>
      <c r="X612" s="2">
        <f t="shared" si="25"/>
        <v>40.372222222222206</v>
      </c>
    </row>
    <row r="613" spans="15:24" x14ac:dyDescent="0.35">
      <c r="O613" s="2">
        <v>-388</v>
      </c>
      <c r="P613" s="2">
        <f t="shared" si="24"/>
        <v>-233.33333333333331</v>
      </c>
      <c r="X613" s="2">
        <f t="shared" si="25"/>
        <v>39.816666666666663</v>
      </c>
    </row>
    <row r="614" spans="15:24" x14ac:dyDescent="0.35">
      <c r="O614" s="2">
        <v>-389</v>
      </c>
      <c r="P614" s="2">
        <f t="shared" si="24"/>
        <v>-233.88888888888889</v>
      </c>
      <c r="X614" s="2">
        <f t="shared" si="25"/>
        <v>39.261111111111092</v>
      </c>
    </row>
    <row r="615" spans="15:24" x14ac:dyDescent="0.35">
      <c r="O615" s="2">
        <v>-390</v>
      </c>
      <c r="P615" s="2">
        <f t="shared" si="24"/>
        <v>-234.44444444444443</v>
      </c>
      <c r="X615" s="2">
        <f t="shared" si="25"/>
        <v>38.705555555555549</v>
      </c>
    </row>
    <row r="616" spans="15:24" x14ac:dyDescent="0.35">
      <c r="O616" s="2">
        <v>-391</v>
      </c>
      <c r="P616" s="2">
        <f t="shared" si="24"/>
        <v>-235</v>
      </c>
      <c r="X616" s="2">
        <f t="shared" si="25"/>
        <v>38.149999999999977</v>
      </c>
    </row>
    <row r="617" spans="15:24" x14ac:dyDescent="0.35">
      <c r="O617" s="2">
        <v>-392</v>
      </c>
      <c r="P617" s="2">
        <f t="shared" si="24"/>
        <v>-235.55555555555554</v>
      </c>
      <c r="X617" s="2">
        <f t="shared" si="25"/>
        <v>37.594444444444434</v>
      </c>
    </row>
    <row r="618" spans="15:24" x14ac:dyDescent="0.35">
      <c r="O618" s="2">
        <v>-393</v>
      </c>
      <c r="P618" s="2">
        <f t="shared" si="24"/>
        <v>-236.11111111111111</v>
      </c>
      <c r="X618" s="2">
        <f t="shared" si="25"/>
        <v>37.038888888888863</v>
      </c>
    </row>
    <row r="619" spans="15:24" x14ac:dyDescent="0.35">
      <c r="O619" s="2">
        <v>-394</v>
      </c>
      <c r="P619" s="2">
        <f t="shared" si="24"/>
        <v>-236.66666666666666</v>
      </c>
      <c r="X619" s="2">
        <f t="shared" si="25"/>
        <v>36.48333333333332</v>
      </c>
    </row>
    <row r="620" spans="15:24" x14ac:dyDescent="0.35">
      <c r="O620" s="2">
        <v>-395</v>
      </c>
      <c r="P620" s="2">
        <f t="shared" si="24"/>
        <v>-237.22222222222223</v>
      </c>
      <c r="X620" s="2">
        <f t="shared" si="25"/>
        <v>35.927777777777749</v>
      </c>
    </row>
    <row r="621" spans="15:24" x14ac:dyDescent="0.35">
      <c r="O621" s="2">
        <v>-396</v>
      </c>
      <c r="P621" s="2">
        <f t="shared" si="24"/>
        <v>-237.77777777777777</v>
      </c>
      <c r="X621" s="2">
        <f t="shared" si="25"/>
        <v>35.372222222222206</v>
      </c>
    </row>
    <row r="622" spans="15:24" x14ac:dyDescent="0.35">
      <c r="O622" s="2">
        <v>-397</v>
      </c>
      <c r="P622" s="2">
        <f t="shared" si="24"/>
        <v>-238.33333333333331</v>
      </c>
      <c r="X622" s="2">
        <f t="shared" si="25"/>
        <v>34.816666666666663</v>
      </c>
    </row>
    <row r="623" spans="15:24" x14ac:dyDescent="0.35">
      <c r="O623" s="2">
        <v>-398</v>
      </c>
      <c r="P623" s="2">
        <f t="shared" si="24"/>
        <v>-238.88888888888889</v>
      </c>
      <c r="X623" s="2">
        <f t="shared" si="25"/>
        <v>34.261111111111092</v>
      </c>
    </row>
    <row r="624" spans="15:24" x14ac:dyDescent="0.35">
      <c r="O624" s="2">
        <v>-399</v>
      </c>
      <c r="P624" s="2">
        <f t="shared" si="24"/>
        <v>-239.44444444444443</v>
      </c>
      <c r="X624" s="2">
        <f t="shared" si="25"/>
        <v>33.705555555555549</v>
      </c>
    </row>
    <row r="625" spans="15:24" x14ac:dyDescent="0.35">
      <c r="O625" s="2">
        <v>-400</v>
      </c>
      <c r="P625" s="2">
        <f t="shared" si="24"/>
        <v>-240</v>
      </c>
      <c r="X625" s="2">
        <f t="shared" si="25"/>
        <v>33.149999999999977</v>
      </c>
    </row>
    <row r="626" spans="15:24" x14ac:dyDescent="0.35">
      <c r="O626" s="2">
        <v>-401</v>
      </c>
      <c r="P626" s="2">
        <f t="shared" si="24"/>
        <v>-240.55555555555554</v>
      </c>
      <c r="X626" s="2">
        <f t="shared" si="25"/>
        <v>32.594444444444434</v>
      </c>
    </row>
    <row r="627" spans="15:24" x14ac:dyDescent="0.35">
      <c r="O627" s="2">
        <v>-402</v>
      </c>
      <c r="P627" s="2">
        <f t="shared" si="24"/>
        <v>-241.11111111111111</v>
      </c>
      <c r="X627" s="2">
        <f t="shared" si="25"/>
        <v>32.038888888888863</v>
      </c>
    </row>
    <row r="628" spans="15:24" x14ac:dyDescent="0.35">
      <c r="O628" s="2">
        <v>-403</v>
      </c>
      <c r="P628" s="2">
        <f t="shared" si="24"/>
        <v>-241.66666666666666</v>
      </c>
      <c r="X628" s="2">
        <f t="shared" si="25"/>
        <v>31.48333333333332</v>
      </c>
    </row>
    <row r="629" spans="15:24" x14ac:dyDescent="0.35">
      <c r="O629" s="2">
        <v>-404</v>
      </c>
      <c r="P629" s="2">
        <f t="shared" si="24"/>
        <v>-242.22222222222223</v>
      </c>
      <c r="X629" s="2">
        <f t="shared" si="25"/>
        <v>30.927777777777749</v>
      </c>
    </row>
    <row r="630" spans="15:24" x14ac:dyDescent="0.35">
      <c r="O630" s="2">
        <v>-405</v>
      </c>
      <c r="P630" s="2">
        <f t="shared" si="24"/>
        <v>-242.77777777777777</v>
      </c>
      <c r="X630" s="2">
        <f t="shared" si="25"/>
        <v>30.372222222222206</v>
      </c>
    </row>
    <row r="631" spans="15:24" x14ac:dyDescent="0.35">
      <c r="O631" s="2">
        <v>-406</v>
      </c>
      <c r="P631" s="2">
        <f t="shared" si="24"/>
        <v>-243.33333333333331</v>
      </c>
      <c r="X631" s="2">
        <f t="shared" si="25"/>
        <v>29.816666666666663</v>
      </c>
    </row>
    <row r="632" spans="15:24" x14ac:dyDescent="0.35">
      <c r="O632" s="2">
        <v>-407</v>
      </c>
      <c r="P632" s="2">
        <f t="shared" si="24"/>
        <v>-243.88888888888889</v>
      </c>
      <c r="X632" s="2">
        <f t="shared" si="25"/>
        <v>29.261111111111092</v>
      </c>
    </row>
    <row r="633" spans="15:24" x14ac:dyDescent="0.35">
      <c r="O633" s="2">
        <v>-408</v>
      </c>
      <c r="P633" s="2">
        <f t="shared" si="24"/>
        <v>-244.44444444444443</v>
      </c>
      <c r="X633" s="2">
        <f t="shared" si="25"/>
        <v>28.705555555555549</v>
      </c>
    </row>
    <row r="634" spans="15:24" x14ac:dyDescent="0.35">
      <c r="O634" s="2">
        <v>-409</v>
      </c>
      <c r="P634" s="2">
        <f t="shared" si="24"/>
        <v>-245</v>
      </c>
      <c r="X634" s="2">
        <f t="shared" si="25"/>
        <v>28.149999999999977</v>
      </c>
    </row>
    <row r="635" spans="15:24" x14ac:dyDescent="0.35">
      <c r="O635" s="2">
        <v>-410</v>
      </c>
      <c r="P635" s="2">
        <f t="shared" si="24"/>
        <v>-245.55555555555554</v>
      </c>
      <c r="X635" s="2">
        <f t="shared" si="25"/>
        <v>27.594444444444434</v>
      </c>
    </row>
    <row r="636" spans="15:24" x14ac:dyDescent="0.35">
      <c r="O636" s="2">
        <v>-411</v>
      </c>
      <c r="P636" s="2">
        <f t="shared" si="24"/>
        <v>-246.11111111111111</v>
      </c>
      <c r="X636" s="2">
        <f t="shared" si="25"/>
        <v>27.038888888888863</v>
      </c>
    </row>
    <row r="637" spans="15:24" x14ac:dyDescent="0.35">
      <c r="O637" s="2">
        <v>-412</v>
      </c>
      <c r="P637" s="2">
        <f t="shared" si="24"/>
        <v>-246.66666666666666</v>
      </c>
      <c r="X637" s="2">
        <f t="shared" si="25"/>
        <v>26.48333333333332</v>
      </c>
    </row>
    <row r="638" spans="15:24" x14ac:dyDescent="0.35">
      <c r="O638" s="2">
        <v>-413</v>
      </c>
      <c r="P638" s="2">
        <f t="shared" si="24"/>
        <v>-247.22222222222223</v>
      </c>
      <c r="X638" s="2">
        <f t="shared" si="25"/>
        <v>25.927777777777749</v>
      </c>
    </row>
    <row r="639" spans="15:24" x14ac:dyDescent="0.35">
      <c r="O639" s="2">
        <v>-414</v>
      </c>
      <c r="P639" s="2">
        <f t="shared" si="24"/>
        <v>-247.77777777777777</v>
      </c>
      <c r="X639" s="2">
        <f t="shared" si="25"/>
        <v>25.372222222222206</v>
      </c>
    </row>
    <row r="640" spans="15:24" x14ac:dyDescent="0.35">
      <c r="O640" s="2">
        <v>-415</v>
      </c>
      <c r="P640" s="2">
        <f t="shared" si="24"/>
        <v>-248.33333333333331</v>
      </c>
      <c r="X640" s="2">
        <f t="shared" si="25"/>
        <v>24.816666666666663</v>
      </c>
    </row>
    <row r="641" spans="15:24" x14ac:dyDescent="0.35">
      <c r="O641" s="2">
        <v>-416</v>
      </c>
      <c r="P641" s="2">
        <f t="shared" si="24"/>
        <v>-248.88888888888889</v>
      </c>
      <c r="X641" s="2">
        <f t="shared" si="25"/>
        <v>24.261111111111092</v>
      </c>
    </row>
    <row r="642" spans="15:24" x14ac:dyDescent="0.35">
      <c r="O642" s="2">
        <v>-417</v>
      </c>
      <c r="P642" s="2">
        <f t="shared" si="24"/>
        <v>-249.44444444444443</v>
      </c>
      <c r="X642" s="2">
        <f t="shared" si="25"/>
        <v>23.705555555555549</v>
      </c>
    </row>
    <row r="643" spans="15:24" x14ac:dyDescent="0.35">
      <c r="O643" s="2">
        <v>-418</v>
      </c>
      <c r="P643" s="2">
        <f t="shared" si="24"/>
        <v>-250</v>
      </c>
      <c r="X643" s="2">
        <f t="shared" si="25"/>
        <v>23.149999999999977</v>
      </c>
    </row>
    <row r="644" spans="15:24" x14ac:dyDescent="0.35">
      <c r="O644" s="2">
        <v>-419</v>
      </c>
      <c r="P644" s="2">
        <f t="shared" si="24"/>
        <v>-250.55555555555554</v>
      </c>
      <c r="X644" s="2">
        <f t="shared" si="25"/>
        <v>22.594444444444434</v>
      </c>
    </row>
    <row r="645" spans="15:24" x14ac:dyDescent="0.35">
      <c r="O645" s="2">
        <v>-420</v>
      </c>
      <c r="P645" s="2">
        <f t="shared" ref="P645:P685" si="26">CONVERT(O645,"F","C")</f>
        <v>-251.11111111111111</v>
      </c>
      <c r="X645" s="2">
        <f t="shared" si="25"/>
        <v>22.038888888888863</v>
      </c>
    </row>
    <row r="646" spans="15:24" x14ac:dyDescent="0.35">
      <c r="O646" s="2">
        <v>-421</v>
      </c>
      <c r="P646" s="2">
        <f t="shared" si="26"/>
        <v>-251.66666666666666</v>
      </c>
      <c r="X646" s="2">
        <f t="shared" ref="X646:X685" si="27">CONVERT(O646,"F","K")</f>
        <v>21.48333333333332</v>
      </c>
    </row>
    <row r="647" spans="15:24" x14ac:dyDescent="0.35">
      <c r="O647" s="2">
        <v>-422</v>
      </c>
      <c r="P647" s="2">
        <f t="shared" si="26"/>
        <v>-252.22222222222223</v>
      </c>
      <c r="X647" s="2">
        <f t="shared" si="27"/>
        <v>20.927777777777749</v>
      </c>
    </row>
    <row r="648" spans="15:24" x14ac:dyDescent="0.35">
      <c r="O648" s="2">
        <v>-423</v>
      </c>
      <c r="P648" s="2">
        <f t="shared" si="26"/>
        <v>-252.77777777777777</v>
      </c>
      <c r="X648" s="2">
        <f t="shared" si="27"/>
        <v>20.372222222222206</v>
      </c>
    </row>
    <row r="649" spans="15:24" x14ac:dyDescent="0.35">
      <c r="O649" s="2">
        <v>-424</v>
      </c>
      <c r="P649" s="2">
        <f t="shared" si="26"/>
        <v>-253.33333333333331</v>
      </c>
      <c r="X649" s="2">
        <f t="shared" si="27"/>
        <v>19.816666666666663</v>
      </c>
    </row>
    <row r="650" spans="15:24" x14ac:dyDescent="0.35">
      <c r="O650" s="2">
        <v>-425</v>
      </c>
      <c r="P650" s="2">
        <f t="shared" si="26"/>
        <v>-253.88888888888889</v>
      </c>
      <c r="X650" s="2">
        <f t="shared" si="27"/>
        <v>19.261111111111092</v>
      </c>
    </row>
    <row r="651" spans="15:24" x14ac:dyDescent="0.35">
      <c r="O651" s="2">
        <v>-426</v>
      </c>
      <c r="P651" s="2">
        <f t="shared" si="26"/>
        <v>-254.44444444444443</v>
      </c>
      <c r="X651" s="2">
        <f t="shared" si="27"/>
        <v>18.705555555555549</v>
      </c>
    </row>
    <row r="652" spans="15:24" x14ac:dyDescent="0.35">
      <c r="O652" s="2">
        <v>-427</v>
      </c>
      <c r="P652" s="2">
        <f t="shared" si="26"/>
        <v>-255</v>
      </c>
      <c r="X652" s="2">
        <f t="shared" si="27"/>
        <v>18.149999999999977</v>
      </c>
    </row>
    <row r="653" spans="15:24" x14ac:dyDescent="0.35">
      <c r="O653" s="2">
        <v>-428</v>
      </c>
      <c r="P653" s="2">
        <f t="shared" si="26"/>
        <v>-255.55555555555554</v>
      </c>
      <c r="X653" s="2">
        <f t="shared" si="27"/>
        <v>17.594444444444434</v>
      </c>
    </row>
    <row r="654" spans="15:24" x14ac:dyDescent="0.35">
      <c r="O654" s="2">
        <v>-429</v>
      </c>
      <c r="P654" s="2">
        <f t="shared" si="26"/>
        <v>-256.11111111111109</v>
      </c>
      <c r="X654" s="2">
        <f t="shared" si="27"/>
        <v>17.038888888888891</v>
      </c>
    </row>
    <row r="655" spans="15:24" x14ac:dyDescent="0.35">
      <c r="O655" s="2">
        <v>-430</v>
      </c>
      <c r="P655" s="2">
        <f t="shared" si="26"/>
        <v>-256.66666666666669</v>
      </c>
      <c r="X655" s="2">
        <f t="shared" si="27"/>
        <v>16.483333333333292</v>
      </c>
    </row>
    <row r="656" spans="15:24" x14ac:dyDescent="0.35">
      <c r="O656" s="2">
        <v>-431</v>
      </c>
      <c r="P656" s="2">
        <f t="shared" si="26"/>
        <v>-257.22222222222223</v>
      </c>
      <c r="X656" s="2">
        <f t="shared" si="27"/>
        <v>15.927777777777749</v>
      </c>
    </row>
    <row r="657" spans="15:24" x14ac:dyDescent="0.35">
      <c r="O657" s="2">
        <v>-432</v>
      </c>
      <c r="P657" s="2">
        <f t="shared" si="26"/>
        <v>-257.77777777777777</v>
      </c>
      <c r="X657" s="2">
        <f t="shared" si="27"/>
        <v>15.372222222222206</v>
      </c>
    </row>
    <row r="658" spans="15:24" x14ac:dyDescent="0.35">
      <c r="O658" s="2">
        <v>-433</v>
      </c>
      <c r="P658" s="2">
        <f t="shared" si="26"/>
        <v>-258.33333333333331</v>
      </c>
      <c r="X658" s="2">
        <f t="shared" si="27"/>
        <v>14.816666666666663</v>
      </c>
    </row>
    <row r="659" spans="15:24" x14ac:dyDescent="0.35">
      <c r="O659" s="2">
        <v>-434</v>
      </c>
      <c r="P659" s="2">
        <f t="shared" si="26"/>
        <v>-258.88888888888886</v>
      </c>
      <c r="X659" s="2">
        <f t="shared" si="27"/>
        <v>14.26111111111112</v>
      </c>
    </row>
    <row r="660" spans="15:24" x14ac:dyDescent="0.35">
      <c r="O660" s="2">
        <v>-435</v>
      </c>
      <c r="P660" s="2">
        <f t="shared" si="26"/>
        <v>-259.44444444444446</v>
      </c>
      <c r="X660" s="2">
        <f t="shared" si="27"/>
        <v>13.70555555555552</v>
      </c>
    </row>
    <row r="661" spans="15:24" x14ac:dyDescent="0.35">
      <c r="O661" s="2">
        <v>-436</v>
      </c>
      <c r="P661" s="2">
        <f t="shared" si="26"/>
        <v>-260</v>
      </c>
      <c r="X661" s="2">
        <f t="shared" si="27"/>
        <v>13.149999999999977</v>
      </c>
    </row>
    <row r="662" spans="15:24" x14ac:dyDescent="0.35">
      <c r="O662" s="2">
        <v>-437</v>
      </c>
      <c r="P662" s="2">
        <f t="shared" si="26"/>
        <v>-260.55555555555554</v>
      </c>
      <c r="X662" s="2">
        <f t="shared" si="27"/>
        <v>12.594444444444434</v>
      </c>
    </row>
    <row r="663" spans="15:24" x14ac:dyDescent="0.35">
      <c r="O663" s="2">
        <v>-438</v>
      </c>
      <c r="P663" s="2">
        <f t="shared" si="26"/>
        <v>-261.11111111111109</v>
      </c>
      <c r="X663" s="2">
        <f t="shared" si="27"/>
        <v>12.038888888888891</v>
      </c>
    </row>
    <row r="664" spans="15:24" x14ac:dyDescent="0.35">
      <c r="O664" s="2">
        <v>-439</v>
      </c>
      <c r="P664" s="2">
        <f t="shared" si="26"/>
        <v>-261.66666666666669</v>
      </c>
      <c r="X664" s="2">
        <f t="shared" si="27"/>
        <v>11.483333333333292</v>
      </c>
    </row>
    <row r="665" spans="15:24" x14ac:dyDescent="0.35">
      <c r="O665" s="2">
        <v>-440</v>
      </c>
      <c r="P665" s="2">
        <f t="shared" si="26"/>
        <v>-262.22222222222223</v>
      </c>
      <c r="X665" s="2">
        <f t="shared" si="27"/>
        <v>10.927777777777749</v>
      </c>
    </row>
    <row r="666" spans="15:24" x14ac:dyDescent="0.35">
      <c r="O666" s="2">
        <v>-441</v>
      </c>
      <c r="P666" s="2">
        <f t="shared" si="26"/>
        <v>-262.77777777777777</v>
      </c>
      <c r="X666" s="2">
        <f t="shared" si="27"/>
        <v>10.372222222222206</v>
      </c>
    </row>
    <row r="667" spans="15:24" x14ac:dyDescent="0.35">
      <c r="O667" s="2">
        <v>-442</v>
      </c>
      <c r="P667" s="2">
        <f t="shared" si="26"/>
        <v>-263.33333333333331</v>
      </c>
      <c r="X667" s="2">
        <f t="shared" si="27"/>
        <v>9.8166666666666629</v>
      </c>
    </row>
    <row r="668" spans="15:24" x14ac:dyDescent="0.35">
      <c r="O668" s="2">
        <v>-443</v>
      </c>
      <c r="P668" s="2">
        <f t="shared" si="26"/>
        <v>-263.88888888888886</v>
      </c>
      <c r="X668" s="2">
        <f t="shared" si="27"/>
        <v>9.26111111111112</v>
      </c>
    </row>
    <row r="669" spans="15:24" x14ac:dyDescent="0.35">
      <c r="O669" s="2">
        <v>-444</v>
      </c>
      <c r="P669" s="2">
        <f t="shared" si="26"/>
        <v>-264.44444444444446</v>
      </c>
      <c r="X669" s="2">
        <f t="shared" si="27"/>
        <v>8.7055555555555202</v>
      </c>
    </row>
    <row r="670" spans="15:24" x14ac:dyDescent="0.35">
      <c r="O670" s="2">
        <v>-445</v>
      </c>
      <c r="P670" s="2">
        <f t="shared" si="26"/>
        <v>-265</v>
      </c>
      <c r="X670" s="2">
        <f t="shared" si="27"/>
        <v>8.1499999999999773</v>
      </c>
    </row>
    <row r="671" spans="15:24" x14ac:dyDescent="0.35">
      <c r="O671" s="2">
        <v>-446</v>
      </c>
      <c r="P671" s="2">
        <f t="shared" si="26"/>
        <v>-265.55555555555554</v>
      </c>
      <c r="X671" s="2">
        <f t="shared" si="27"/>
        <v>7.5944444444444343</v>
      </c>
    </row>
    <row r="672" spans="15:24" x14ac:dyDescent="0.35">
      <c r="O672" s="2">
        <v>-447</v>
      </c>
      <c r="P672" s="2">
        <f t="shared" si="26"/>
        <v>-266.11111111111109</v>
      </c>
      <c r="X672" s="2">
        <f t="shared" si="27"/>
        <v>7.0388888888888914</v>
      </c>
    </row>
    <row r="673" spans="15:24" x14ac:dyDescent="0.35">
      <c r="O673" s="2">
        <v>-448</v>
      </c>
      <c r="P673" s="2">
        <f t="shared" si="26"/>
        <v>-266.66666666666669</v>
      </c>
      <c r="X673" s="2">
        <f t="shared" si="27"/>
        <v>6.4833333333332916</v>
      </c>
    </row>
    <row r="674" spans="15:24" x14ac:dyDescent="0.35">
      <c r="O674" s="2">
        <v>-449</v>
      </c>
      <c r="P674" s="2">
        <f t="shared" si="26"/>
        <v>-267.22222222222223</v>
      </c>
      <c r="X674" s="2">
        <f t="shared" si="27"/>
        <v>5.9277777777777487</v>
      </c>
    </row>
    <row r="675" spans="15:24" x14ac:dyDescent="0.35">
      <c r="O675" s="2">
        <v>-450</v>
      </c>
      <c r="P675" s="2">
        <f t="shared" si="26"/>
        <v>-267.77777777777777</v>
      </c>
      <c r="X675" s="2">
        <f t="shared" si="27"/>
        <v>5.3722222222222058</v>
      </c>
    </row>
    <row r="676" spans="15:24" x14ac:dyDescent="0.35">
      <c r="O676" s="2">
        <v>-451</v>
      </c>
      <c r="P676" s="2">
        <f t="shared" si="26"/>
        <v>-268.33333333333331</v>
      </c>
      <c r="X676" s="2">
        <f t="shared" si="27"/>
        <v>4.8166666666666629</v>
      </c>
    </row>
    <row r="677" spans="15:24" x14ac:dyDescent="0.35">
      <c r="O677" s="2">
        <v>-452</v>
      </c>
      <c r="P677" s="2">
        <f t="shared" si="26"/>
        <v>-268.88888888888886</v>
      </c>
      <c r="X677" s="2">
        <f t="shared" si="27"/>
        <v>4.26111111111112</v>
      </c>
    </row>
    <row r="678" spans="15:24" x14ac:dyDescent="0.35">
      <c r="O678" s="2">
        <v>-453</v>
      </c>
      <c r="P678" s="2">
        <f t="shared" si="26"/>
        <v>-269.44444444444446</v>
      </c>
      <c r="X678" s="2">
        <f t="shared" si="27"/>
        <v>3.7055555555555202</v>
      </c>
    </row>
    <row r="679" spans="15:24" x14ac:dyDescent="0.35">
      <c r="O679" s="2">
        <v>-454</v>
      </c>
      <c r="P679" s="2">
        <f t="shared" si="26"/>
        <v>-270</v>
      </c>
      <c r="X679" s="2">
        <f t="shared" si="27"/>
        <v>3.1499999999999773</v>
      </c>
    </row>
    <row r="680" spans="15:24" x14ac:dyDescent="0.35">
      <c r="O680" s="2">
        <v>-455</v>
      </c>
      <c r="P680" s="2">
        <f t="shared" si="26"/>
        <v>-270.55555555555554</v>
      </c>
      <c r="X680" s="2">
        <f t="shared" si="27"/>
        <v>2.5944444444444343</v>
      </c>
    </row>
    <row r="681" spans="15:24" x14ac:dyDescent="0.35">
      <c r="O681" s="2">
        <v>-456</v>
      </c>
      <c r="P681" s="2">
        <f t="shared" si="26"/>
        <v>-271.11111111111109</v>
      </c>
      <c r="X681" s="2">
        <f t="shared" si="27"/>
        <v>2.0388888888888914</v>
      </c>
    </row>
    <row r="682" spans="15:24" x14ac:dyDescent="0.35">
      <c r="O682" s="2">
        <v>-457</v>
      </c>
      <c r="P682" s="2">
        <f t="shared" si="26"/>
        <v>-271.66666666666669</v>
      </c>
      <c r="X682" s="2">
        <f t="shared" si="27"/>
        <v>1.4833333333332916</v>
      </c>
    </row>
    <row r="683" spans="15:24" x14ac:dyDescent="0.35">
      <c r="O683" s="2">
        <v>-458</v>
      </c>
      <c r="P683" s="2">
        <f t="shared" si="26"/>
        <v>-272.22222222222223</v>
      </c>
      <c r="X683" s="2">
        <f t="shared" si="27"/>
        <v>0.92777777777774872</v>
      </c>
    </row>
    <row r="684" spans="15:24" x14ac:dyDescent="0.35">
      <c r="O684" s="2">
        <v>-459</v>
      </c>
      <c r="P684" s="2">
        <f t="shared" si="26"/>
        <v>-272.77777777777777</v>
      </c>
      <c r="X684" s="2">
        <f t="shared" si="27"/>
        <v>0.3722222222222058</v>
      </c>
    </row>
    <row r="685" spans="15:24" x14ac:dyDescent="0.35">
      <c r="O685" s="2">
        <f>CONVERT(0,"K","F")</f>
        <v>-459.66999999999996</v>
      </c>
      <c r="P685" s="2">
        <f t="shared" si="26"/>
        <v>-273.14999999999998</v>
      </c>
      <c r="X685" s="2">
        <f t="shared" si="27"/>
        <v>0</v>
      </c>
    </row>
  </sheetData>
  <mergeCells count="10">
    <mergeCell ref="U18:V20"/>
    <mergeCell ref="AC18:AD20"/>
    <mergeCell ref="U21:V23"/>
    <mergeCell ref="AC21:AD23"/>
    <mergeCell ref="B1:F1"/>
    <mergeCell ref="I1:M1"/>
    <mergeCell ref="P1:V1"/>
    <mergeCell ref="Y1:AB1"/>
    <mergeCell ref="A2:M2"/>
    <mergeCell ref="O2:AB2"/>
  </mergeCells>
  <conditionalFormatting sqref="O5:P685">
    <cfRule type="expression" dxfId="7" priority="2">
      <formula>O5=0</formula>
    </cfRule>
  </conditionalFormatting>
  <conditionalFormatting sqref="X5:X685">
    <cfRule type="expression" dxfId="6" priority="1">
      <formula>X5=0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B30-AE35-42D8-91A1-4C441C1E992D}">
  <sheetPr>
    <tabColor rgb="FF0000FF"/>
  </sheetPr>
  <dimension ref="A1:D4708"/>
  <sheetViews>
    <sheetView zoomScaleNormal="100" workbookViewId="0">
      <selection activeCell="A5" sqref="A5"/>
    </sheetView>
  </sheetViews>
  <sheetFormatPr defaultRowHeight="14.5" x14ac:dyDescent="0.35"/>
  <cols>
    <col min="1" max="1" width="12.7265625" customWidth="1"/>
    <col min="4" max="4" width="10.7265625" bestFit="1" customWidth="1"/>
  </cols>
  <sheetData>
    <row r="1" spans="1:4" x14ac:dyDescent="0.35">
      <c r="A1" s="19" t="s">
        <v>447</v>
      </c>
      <c r="B1" s="20"/>
      <c r="C1" s="20"/>
      <c r="D1" s="21"/>
    </row>
    <row r="2" spans="1:4" x14ac:dyDescent="0.35">
      <c r="A2" s="22" t="s">
        <v>448</v>
      </c>
      <c r="B2" s="23"/>
      <c r="C2" s="23"/>
      <c r="D2" s="24"/>
    </row>
    <row r="3" spans="1:4" x14ac:dyDescent="0.35">
      <c r="A3" s="22" t="s">
        <v>449</v>
      </c>
      <c r="B3" s="23"/>
      <c r="C3" s="23"/>
      <c r="D3" s="24"/>
    </row>
    <row r="5" spans="1:4" x14ac:dyDescent="0.35">
      <c r="A5" t="s">
        <v>450</v>
      </c>
    </row>
    <row r="7" spans="1:4" x14ac:dyDescent="0.35">
      <c r="A7" s="6" t="s">
        <v>1</v>
      </c>
      <c r="B7" s="6" t="s">
        <v>451</v>
      </c>
    </row>
    <row r="8" spans="1:4" x14ac:dyDescent="0.35">
      <c r="A8" s="25">
        <v>35167</v>
      </c>
      <c r="B8">
        <v>1.38</v>
      </c>
    </row>
    <row r="9" spans="1:4" x14ac:dyDescent="0.35">
      <c r="A9" s="25">
        <v>35170</v>
      </c>
      <c r="B9">
        <v>1.34</v>
      </c>
    </row>
    <row r="10" spans="1:4" x14ac:dyDescent="0.35">
      <c r="A10" s="25">
        <v>35171</v>
      </c>
      <c r="B10">
        <v>1.2</v>
      </c>
    </row>
    <row r="11" spans="1:4" x14ac:dyDescent="0.35">
      <c r="A11" s="25">
        <v>35172</v>
      </c>
      <c r="B11">
        <v>1.1200000000000001</v>
      </c>
    </row>
    <row r="12" spans="1:4" x14ac:dyDescent="0.35">
      <c r="A12" s="25">
        <v>35173</v>
      </c>
      <c r="B12">
        <v>1.22</v>
      </c>
    </row>
    <row r="13" spans="1:4" x14ac:dyDescent="0.35">
      <c r="A13" s="25">
        <v>35174</v>
      </c>
      <c r="B13">
        <v>1.2</v>
      </c>
    </row>
    <row r="14" spans="1:4" x14ac:dyDescent="0.35">
      <c r="A14" s="25">
        <v>35177</v>
      </c>
      <c r="B14">
        <v>1.18</v>
      </c>
    </row>
    <row r="15" spans="1:4" x14ac:dyDescent="0.35">
      <c r="A15" s="25">
        <v>35178</v>
      </c>
      <c r="B15">
        <v>1.17</v>
      </c>
    </row>
    <row r="16" spans="1:4" x14ac:dyDescent="0.35">
      <c r="A16" s="25">
        <v>35179</v>
      </c>
      <c r="B16">
        <v>1.21</v>
      </c>
    </row>
    <row r="17" spans="1:2" x14ac:dyDescent="0.35">
      <c r="A17" s="25">
        <v>35180</v>
      </c>
      <c r="B17">
        <v>1.3</v>
      </c>
    </row>
    <row r="18" spans="1:2" x14ac:dyDescent="0.35">
      <c r="A18" s="25">
        <v>35181</v>
      </c>
      <c r="B18">
        <v>1.32</v>
      </c>
    </row>
    <row r="19" spans="1:2" x14ac:dyDescent="0.35">
      <c r="A19" s="25">
        <v>35184</v>
      </c>
      <c r="B19">
        <v>1.29</v>
      </c>
    </row>
    <row r="20" spans="1:2" x14ac:dyDescent="0.35">
      <c r="A20" s="25">
        <v>35185</v>
      </c>
      <c r="B20">
        <v>1.24</v>
      </c>
    </row>
    <row r="21" spans="1:2" x14ac:dyDescent="0.35">
      <c r="A21" s="25">
        <v>35186</v>
      </c>
      <c r="B21">
        <v>1.32</v>
      </c>
    </row>
    <row r="22" spans="1:2" x14ac:dyDescent="0.35">
      <c r="A22" s="25">
        <v>35187</v>
      </c>
      <c r="B22">
        <v>1.37</v>
      </c>
    </row>
    <row r="23" spans="1:2" x14ac:dyDescent="0.35">
      <c r="A23" s="25">
        <v>35188</v>
      </c>
      <c r="B23">
        <v>1.33</v>
      </c>
    </row>
    <row r="24" spans="1:2" x14ac:dyDescent="0.35">
      <c r="A24" s="25">
        <v>35191</v>
      </c>
      <c r="B24">
        <v>1.26</v>
      </c>
    </row>
    <row r="25" spans="1:2" x14ac:dyDescent="0.35">
      <c r="A25" s="25">
        <v>35192</v>
      </c>
      <c r="B25">
        <v>1.27</v>
      </c>
    </row>
    <row r="26" spans="1:2" x14ac:dyDescent="0.35">
      <c r="A26" s="25">
        <v>35193</v>
      </c>
      <c r="B26">
        <v>1.26</v>
      </c>
    </row>
    <row r="27" spans="1:2" x14ac:dyDescent="0.35">
      <c r="A27" s="25">
        <v>35194</v>
      </c>
      <c r="B27">
        <v>1.28</v>
      </c>
    </row>
    <row r="28" spans="1:2" x14ac:dyDescent="0.35">
      <c r="A28" s="25">
        <v>35195</v>
      </c>
      <c r="B28">
        <v>1.3</v>
      </c>
    </row>
    <row r="29" spans="1:2" x14ac:dyDescent="0.35">
      <c r="A29" s="25">
        <v>35198</v>
      </c>
      <c r="B29">
        <v>1.26</v>
      </c>
    </row>
    <row r="30" spans="1:2" x14ac:dyDescent="0.35">
      <c r="A30" s="25">
        <v>35199</v>
      </c>
      <c r="B30">
        <v>1.23</v>
      </c>
    </row>
    <row r="31" spans="1:2" x14ac:dyDescent="0.35">
      <c r="A31" s="25">
        <v>35200</v>
      </c>
      <c r="B31">
        <v>1.26</v>
      </c>
    </row>
    <row r="32" spans="1:2" x14ac:dyDescent="0.35">
      <c r="A32" s="25">
        <v>35201</v>
      </c>
      <c r="B32">
        <v>1.26</v>
      </c>
    </row>
    <row r="33" spans="1:2" x14ac:dyDescent="0.35">
      <c r="A33" s="25">
        <v>35202</v>
      </c>
      <c r="B33">
        <v>1.25</v>
      </c>
    </row>
    <row r="34" spans="1:2" x14ac:dyDescent="0.35">
      <c r="A34" s="25">
        <v>35205</v>
      </c>
      <c r="B34">
        <v>1.21</v>
      </c>
    </row>
    <row r="35" spans="1:2" x14ac:dyDescent="0.35">
      <c r="A35" s="25">
        <v>35206</v>
      </c>
      <c r="B35">
        <v>1.17</v>
      </c>
    </row>
    <row r="36" spans="1:2" x14ac:dyDescent="0.35">
      <c r="A36" s="25">
        <v>35207</v>
      </c>
      <c r="B36">
        <v>1.1499999999999999</v>
      </c>
    </row>
    <row r="37" spans="1:2" x14ac:dyDescent="0.35">
      <c r="A37" s="25">
        <v>35208</v>
      </c>
      <c r="B37">
        <v>1.23</v>
      </c>
    </row>
    <row r="38" spans="1:2" x14ac:dyDescent="0.35">
      <c r="A38" s="25">
        <v>35209</v>
      </c>
      <c r="B38">
        <v>1.23</v>
      </c>
    </row>
    <row r="39" spans="1:2" x14ac:dyDescent="0.35">
      <c r="A39" s="25">
        <v>35213</v>
      </c>
      <c r="B39">
        <v>1.21</v>
      </c>
    </row>
    <row r="40" spans="1:2" x14ac:dyDescent="0.35">
      <c r="A40" s="25">
        <v>35214</v>
      </c>
      <c r="B40">
        <v>1.1499999999999999</v>
      </c>
    </row>
    <row r="41" spans="1:2" x14ac:dyDescent="0.35">
      <c r="A41" s="25">
        <v>35215</v>
      </c>
      <c r="B41">
        <v>1.18</v>
      </c>
    </row>
    <row r="42" spans="1:2" x14ac:dyDescent="0.35">
      <c r="A42" s="25">
        <v>35216</v>
      </c>
      <c r="B42">
        <v>1.17</v>
      </c>
    </row>
    <row r="43" spans="1:2" x14ac:dyDescent="0.35">
      <c r="A43" s="25">
        <v>35219</v>
      </c>
      <c r="B43">
        <v>1.1399999999999999</v>
      </c>
    </row>
    <row r="44" spans="1:2" x14ac:dyDescent="0.35">
      <c r="A44" s="25">
        <v>35220</v>
      </c>
      <c r="B44">
        <v>1.1299999999999999</v>
      </c>
    </row>
    <row r="45" spans="1:2" x14ac:dyDescent="0.35">
      <c r="A45" s="25">
        <v>35221</v>
      </c>
      <c r="B45">
        <v>1.1299999999999999</v>
      </c>
    </row>
    <row r="46" spans="1:2" x14ac:dyDescent="0.35">
      <c r="A46" s="25">
        <v>35222</v>
      </c>
      <c r="B46">
        <v>1.1599999999999999</v>
      </c>
    </row>
    <row r="47" spans="1:2" x14ac:dyDescent="0.35">
      <c r="A47" s="25">
        <v>35223</v>
      </c>
      <c r="B47">
        <v>1.1200000000000001</v>
      </c>
    </row>
    <row r="48" spans="1:2" x14ac:dyDescent="0.35">
      <c r="A48" s="25">
        <v>35226</v>
      </c>
      <c r="B48">
        <v>1.1000000000000001</v>
      </c>
    </row>
    <row r="49" spans="1:2" x14ac:dyDescent="0.35">
      <c r="A49" s="25">
        <v>35227</v>
      </c>
      <c r="B49">
        <v>1.06</v>
      </c>
    </row>
    <row r="50" spans="1:2" x14ac:dyDescent="0.35">
      <c r="A50" s="25">
        <v>35228</v>
      </c>
      <c r="B50">
        <v>1.08</v>
      </c>
    </row>
    <row r="51" spans="1:2" x14ac:dyDescent="0.35">
      <c r="A51" s="25">
        <v>35229</v>
      </c>
      <c r="B51">
        <v>1.06</v>
      </c>
    </row>
    <row r="52" spans="1:2" x14ac:dyDescent="0.35">
      <c r="A52" s="25">
        <v>35230</v>
      </c>
      <c r="B52">
        <v>1.03</v>
      </c>
    </row>
    <row r="53" spans="1:2" x14ac:dyDescent="0.35">
      <c r="A53" s="25">
        <v>35233</v>
      </c>
      <c r="B53">
        <v>0.96</v>
      </c>
    </row>
    <row r="54" spans="1:2" x14ac:dyDescent="0.35">
      <c r="A54" s="25">
        <v>35234</v>
      </c>
      <c r="B54">
        <v>0.85</v>
      </c>
    </row>
    <row r="55" spans="1:2" x14ac:dyDescent="0.35">
      <c r="A55" s="25">
        <v>35235</v>
      </c>
      <c r="B55">
        <v>0.86</v>
      </c>
    </row>
    <row r="56" spans="1:2" x14ac:dyDescent="0.35">
      <c r="A56" s="25">
        <v>35236</v>
      </c>
      <c r="B56">
        <v>0.91</v>
      </c>
    </row>
    <row r="57" spans="1:2" x14ac:dyDescent="0.35">
      <c r="A57" s="25">
        <v>35237</v>
      </c>
      <c r="B57">
        <v>0.93</v>
      </c>
    </row>
    <row r="58" spans="1:2" x14ac:dyDescent="0.35">
      <c r="A58" s="25">
        <v>35240</v>
      </c>
      <c r="B58">
        <v>0.91</v>
      </c>
    </row>
    <row r="59" spans="1:2" x14ac:dyDescent="0.35">
      <c r="A59" s="25">
        <v>35241</v>
      </c>
      <c r="B59">
        <v>0.91</v>
      </c>
    </row>
    <row r="60" spans="1:2" x14ac:dyDescent="0.35">
      <c r="A60" s="25">
        <v>35242</v>
      </c>
      <c r="B60">
        <v>0.88</v>
      </c>
    </row>
    <row r="61" spans="1:2" x14ac:dyDescent="0.35">
      <c r="A61" s="25">
        <v>35243</v>
      </c>
      <c r="B61">
        <v>0.76</v>
      </c>
    </row>
    <row r="62" spans="1:2" x14ac:dyDescent="0.35">
      <c r="A62" s="25">
        <v>35244</v>
      </c>
      <c r="B62">
        <v>0.88</v>
      </c>
    </row>
    <row r="63" spans="1:2" x14ac:dyDescent="0.35">
      <c r="A63" s="25">
        <v>35247</v>
      </c>
      <c r="B63">
        <v>0.91</v>
      </c>
    </row>
    <row r="64" spans="1:2" x14ac:dyDescent="0.35">
      <c r="A64" s="25">
        <v>35248</v>
      </c>
      <c r="B64">
        <v>0.89</v>
      </c>
    </row>
    <row r="65" spans="1:2" x14ac:dyDescent="0.35">
      <c r="A65" s="25">
        <v>35249</v>
      </c>
      <c r="B65">
        <v>0.88</v>
      </c>
    </row>
    <row r="66" spans="1:2" x14ac:dyDescent="0.35">
      <c r="A66" s="25">
        <v>35251</v>
      </c>
      <c r="B66">
        <v>0.83</v>
      </c>
    </row>
    <row r="67" spans="1:2" x14ac:dyDescent="0.35">
      <c r="A67" s="25">
        <v>35254</v>
      </c>
      <c r="B67">
        <v>0.83</v>
      </c>
    </row>
    <row r="68" spans="1:2" x14ac:dyDescent="0.35">
      <c r="A68" s="25">
        <v>35255</v>
      </c>
      <c r="B68">
        <v>0.77</v>
      </c>
    </row>
    <row r="69" spans="1:2" x14ac:dyDescent="0.35">
      <c r="A69" s="25">
        <v>35256</v>
      </c>
      <c r="B69">
        <v>0.68</v>
      </c>
    </row>
    <row r="70" spans="1:2" x14ac:dyDescent="0.35">
      <c r="A70" s="25">
        <v>35257</v>
      </c>
      <c r="B70">
        <v>0.72</v>
      </c>
    </row>
    <row r="71" spans="1:2" x14ac:dyDescent="0.35">
      <c r="A71" s="25">
        <v>35258</v>
      </c>
      <c r="B71">
        <v>0.73</v>
      </c>
    </row>
    <row r="72" spans="1:2" x14ac:dyDescent="0.35">
      <c r="A72" s="25">
        <v>35261</v>
      </c>
      <c r="B72">
        <v>0.74</v>
      </c>
    </row>
    <row r="73" spans="1:2" x14ac:dyDescent="0.35">
      <c r="A73" s="25">
        <v>35262</v>
      </c>
      <c r="B73">
        <v>0.75</v>
      </c>
    </row>
    <row r="74" spans="1:2" x14ac:dyDescent="0.35">
      <c r="A74" s="25">
        <v>35263</v>
      </c>
      <c r="B74">
        <v>0.8</v>
      </c>
    </row>
    <row r="75" spans="1:2" x14ac:dyDescent="0.35">
      <c r="A75" s="25">
        <v>35264</v>
      </c>
      <c r="B75">
        <v>0.8</v>
      </c>
    </row>
    <row r="76" spans="1:2" x14ac:dyDescent="0.35">
      <c r="A76" s="25">
        <v>35265</v>
      </c>
      <c r="B76">
        <v>0.79</v>
      </c>
    </row>
    <row r="77" spans="1:2" x14ac:dyDescent="0.35">
      <c r="A77" s="25">
        <v>35268</v>
      </c>
      <c r="B77">
        <v>0.75</v>
      </c>
    </row>
    <row r="78" spans="1:2" x14ac:dyDescent="0.35">
      <c r="A78" s="25">
        <v>35269</v>
      </c>
      <c r="B78">
        <v>0.68</v>
      </c>
    </row>
    <row r="79" spans="1:2" x14ac:dyDescent="0.35">
      <c r="A79" s="25">
        <v>35270</v>
      </c>
      <c r="B79">
        <v>0.66</v>
      </c>
    </row>
    <row r="80" spans="1:2" x14ac:dyDescent="0.35">
      <c r="A80" s="25">
        <v>35271</v>
      </c>
      <c r="B80">
        <v>0.68</v>
      </c>
    </row>
    <row r="81" spans="1:2" x14ac:dyDescent="0.35">
      <c r="A81" s="25">
        <v>35272</v>
      </c>
      <c r="B81">
        <v>0.69</v>
      </c>
    </row>
    <row r="82" spans="1:2" x14ac:dyDescent="0.35">
      <c r="A82" s="25">
        <v>35275</v>
      </c>
      <c r="B82">
        <v>0.67</v>
      </c>
    </row>
    <row r="83" spans="1:2" x14ac:dyDescent="0.35">
      <c r="A83" s="25">
        <v>35276</v>
      </c>
      <c r="B83">
        <v>0.71</v>
      </c>
    </row>
    <row r="84" spans="1:2" x14ac:dyDescent="0.35">
      <c r="A84" s="25">
        <v>35277</v>
      </c>
      <c r="B84">
        <v>0.75</v>
      </c>
    </row>
    <row r="85" spans="1:2" x14ac:dyDescent="0.35">
      <c r="A85" s="25">
        <v>35278</v>
      </c>
      <c r="B85">
        <v>0.79</v>
      </c>
    </row>
    <row r="86" spans="1:2" x14ac:dyDescent="0.35">
      <c r="A86" s="25">
        <v>35279</v>
      </c>
      <c r="B86">
        <v>0.79</v>
      </c>
    </row>
    <row r="87" spans="1:2" x14ac:dyDescent="0.35">
      <c r="A87" s="25">
        <v>35282</v>
      </c>
      <c r="B87">
        <v>0.79</v>
      </c>
    </row>
    <row r="88" spans="1:2" x14ac:dyDescent="0.35">
      <c r="A88" s="25">
        <v>35283</v>
      </c>
      <c r="B88">
        <v>0.76</v>
      </c>
    </row>
    <row r="89" spans="1:2" x14ac:dyDescent="0.35">
      <c r="A89" s="25">
        <v>35284</v>
      </c>
      <c r="B89">
        <v>0.75</v>
      </c>
    </row>
    <row r="90" spans="1:2" x14ac:dyDescent="0.35">
      <c r="A90" s="25">
        <v>35285</v>
      </c>
      <c r="B90">
        <v>0.77</v>
      </c>
    </row>
    <row r="91" spans="1:2" x14ac:dyDescent="0.35">
      <c r="A91" s="25">
        <v>35286</v>
      </c>
      <c r="B91">
        <v>0.74</v>
      </c>
    </row>
    <row r="92" spans="1:2" x14ac:dyDescent="0.35">
      <c r="A92" s="25">
        <v>35289</v>
      </c>
      <c r="B92">
        <v>0.72</v>
      </c>
    </row>
    <row r="93" spans="1:2" x14ac:dyDescent="0.35">
      <c r="A93" s="25">
        <v>35290</v>
      </c>
      <c r="B93">
        <v>0.83</v>
      </c>
    </row>
    <row r="94" spans="1:2" x14ac:dyDescent="0.35">
      <c r="A94" s="25">
        <v>35291</v>
      </c>
      <c r="B94">
        <v>0.85</v>
      </c>
    </row>
    <row r="95" spans="1:2" x14ac:dyDescent="0.35">
      <c r="A95" s="25">
        <v>35292</v>
      </c>
      <c r="B95">
        <v>0.83</v>
      </c>
    </row>
    <row r="96" spans="1:2" x14ac:dyDescent="0.35">
      <c r="A96" s="25">
        <v>35293</v>
      </c>
      <c r="B96">
        <v>0.81</v>
      </c>
    </row>
    <row r="97" spans="1:2" x14ac:dyDescent="0.35">
      <c r="A97" s="25">
        <v>35296</v>
      </c>
      <c r="B97">
        <v>0.82</v>
      </c>
    </row>
    <row r="98" spans="1:2" x14ac:dyDescent="0.35">
      <c r="A98" s="25">
        <v>35297</v>
      </c>
      <c r="B98">
        <v>0.8</v>
      </c>
    </row>
    <row r="99" spans="1:2" x14ac:dyDescent="0.35">
      <c r="A99" s="25">
        <v>35298</v>
      </c>
      <c r="B99">
        <v>0.78</v>
      </c>
    </row>
    <row r="100" spans="1:2" x14ac:dyDescent="0.35">
      <c r="A100" s="25">
        <v>35299</v>
      </c>
      <c r="B100">
        <v>0.83</v>
      </c>
    </row>
    <row r="101" spans="1:2" x14ac:dyDescent="0.35">
      <c r="A101" s="25">
        <v>35300</v>
      </c>
      <c r="B101">
        <v>0.82</v>
      </c>
    </row>
    <row r="102" spans="1:2" x14ac:dyDescent="0.35">
      <c r="A102" s="25">
        <v>35303</v>
      </c>
      <c r="B102">
        <v>0.82</v>
      </c>
    </row>
    <row r="103" spans="1:2" x14ac:dyDescent="0.35">
      <c r="A103" s="25">
        <v>35304</v>
      </c>
      <c r="B103">
        <v>0.84</v>
      </c>
    </row>
    <row r="104" spans="1:2" x14ac:dyDescent="0.35">
      <c r="A104" s="25">
        <v>35305</v>
      </c>
      <c r="B104">
        <v>0.88</v>
      </c>
    </row>
    <row r="105" spans="1:2" x14ac:dyDescent="0.35">
      <c r="A105" s="25">
        <v>35306</v>
      </c>
      <c r="B105">
        <v>0.82</v>
      </c>
    </row>
    <row r="106" spans="1:2" x14ac:dyDescent="0.35">
      <c r="A106" s="25">
        <v>35307</v>
      </c>
      <c r="B106">
        <v>0.82</v>
      </c>
    </row>
    <row r="107" spans="1:2" x14ac:dyDescent="0.35">
      <c r="A107" s="25">
        <v>35311</v>
      </c>
      <c r="B107">
        <v>0.79</v>
      </c>
    </row>
    <row r="108" spans="1:2" x14ac:dyDescent="0.35">
      <c r="A108" s="25">
        <v>35312</v>
      </c>
      <c r="B108">
        <v>0.79</v>
      </c>
    </row>
    <row r="109" spans="1:2" x14ac:dyDescent="0.35">
      <c r="A109" s="25">
        <v>35313</v>
      </c>
      <c r="B109">
        <v>0.77</v>
      </c>
    </row>
    <row r="110" spans="1:2" x14ac:dyDescent="0.35">
      <c r="A110" s="25">
        <v>35314</v>
      </c>
      <c r="B110">
        <v>0.77</v>
      </c>
    </row>
    <row r="111" spans="1:2" x14ac:dyDescent="0.35">
      <c r="A111" s="25">
        <v>35317</v>
      </c>
      <c r="B111">
        <v>0.78</v>
      </c>
    </row>
    <row r="112" spans="1:2" x14ac:dyDescent="0.35">
      <c r="A112" s="25">
        <v>35318</v>
      </c>
      <c r="B112">
        <v>0.77</v>
      </c>
    </row>
    <row r="113" spans="1:2" x14ac:dyDescent="0.35">
      <c r="A113" s="25">
        <v>35319</v>
      </c>
      <c r="B113">
        <v>0.79</v>
      </c>
    </row>
    <row r="114" spans="1:2" x14ac:dyDescent="0.35">
      <c r="A114" s="25">
        <v>35320</v>
      </c>
      <c r="B114">
        <v>0.81</v>
      </c>
    </row>
    <row r="115" spans="1:2" x14ac:dyDescent="0.35">
      <c r="A115" s="25">
        <v>35321</v>
      </c>
      <c r="B115">
        <v>0.86</v>
      </c>
    </row>
    <row r="116" spans="1:2" x14ac:dyDescent="0.35">
      <c r="A116" s="25">
        <v>35324</v>
      </c>
      <c r="B116">
        <v>0.86</v>
      </c>
    </row>
    <row r="117" spans="1:2" x14ac:dyDescent="0.35">
      <c r="A117" s="25">
        <v>35325</v>
      </c>
      <c r="B117">
        <v>0.9</v>
      </c>
    </row>
    <row r="118" spans="1:2" x14ac:dyDescent="0.35">
      <c r="A118" s="25">
        <v>35326</v>
      </c>
      <c r="B118">
        <v>0.86</v>
      </c>
    </row>
    <row r="119" spans="1:2" x14ac:dyDescent="0.35">
      <c r="A119" s="25">
        <v>35327</v>
      </c>
      <c r="B119">
        <v>0.9</v>
      </c>
    </row>
    <row r="120" spans="1:2" x14ac:dyDescent="0.35">
      <c r="A120" s="25">
        <v>35328</v>
      </c>
      <c r="B120">
        <v>1</v>
      </c>
    </row>
    <row r="121" spans="1:2" x14ac:dyDescent="0.35">
      <c r="A121" s="25">
        <v>35331</v>
      </c>
      <c r="B121">
        <v>0.99</v>
      </c>
    </row>
    <row r="122" spans="1:2" x14ac:dyDescent="0.35">
      <c r="A122" s="25">
        <v>35332</v>
      </c>
      <c r="B122">
        <v>0.95</v>
      </c>
    </row>
    <row r="123" spans="1:2" x14ac:dyDescent="0.35">
      <c r="A123" s="25">
        <v>35333</v>
      </c>
      <c r="B123">
        <v>0.91</v>
      </c>
    </row>
    <row r="124" spans="1:2" x14ac:dyDescent="0.35">
      <c r="A124" s="25">
        <v>35334</v>
      </c>
      <c r="B124">
        <v>0.91</v>
      </c>
    </row>
    <row r="125" spans="1:2" x14ac:dyDescent="0.35">
      <c r="A125" s="25">
        <v>35335</v>
      </c>
      <c r="B125">
        <v>0.91</v>
      </c>
    </row>
    <row r="126" spans="1:2" x14ac:dyDescent="0.35">
      <c r="A126" s="25">
        <v>35338</v>
      </c>
      <c r="B126">
        <v>0.89</v>
      </c>
    </row>
    <row r="127" spans="1:2" x14ac:dyDescent="0.35">
      <c r="A127" s="25">
        <v>35339</v>
      </c>
      <c r="B127">
        <v>0.82</v>
      </c>
    </row>
    <row r="128" spans="1:2" x14ac:dyDescent="0.35">
      <c r="A128" s="25">
        <v>35340</v>
      </c>
      <c r="B128">
        <v>0.91</v>
      </c>
    </row>
    <row r="129" spans="1:2" x14ac:dyDescent="0.35">
      <c r="A129" s="25">
        <v>35341</v>
      </c>
      <c r="B129">
        <v>0.94</v>
      </c>
    </row>
    <row r="130" spans="1:2" x14ac:dyDescent="0.35">
      <c r="A130" s="25">
        <v>35342</v>
      </c>
      <c r="B130">
        <v>0.92</v>
      </c>
    </row>
    <row r="131" spans="1:2" x14ac:dyDescent="0.35">
      <c r="A131" s="25">
        <v>35345</v>
      </c>
      <c r="B131">
        <v>0.93</v>
      </c>
    </row>
    <row r="132" spans="1:2" x14ac:dyDescent="0.35">
      <c r="A132" s="25">
        <v>35346</v>
      </c>
      <c r="B132">
        <v>0.87</v>
      </c>
    </row>
    <row r="133" spans="1:2" x14ac:dyDescent="0.35">
      <c r="A133" s="25">
        <v>35347</v>
      </c>
      <c r="B133">
        <v>0.94</v>
      </c>
    </row>
    <row r="134" spans="1:2" x14ac:dyDescent="0.35">
      <c r="A134" s="25">
        <v>35348</v>
      </c>
      <c r="B134">
        <v>0.85</v>
      </c>
    </row>
    <row r="135" spans="1:2" x14ac:dyDescent="0.35">
      <c r="A135" s="25">
        <v>35349</v>
      </c>
      <c r="B135">
        <v>0.86</v>
      </c>
    </row>
    <row r="136" spans="1:2" x14ac:dyDescent="0.35">
      <c r="A136" s="25">
        <v>35352</v>
      </c>
      <c r="B136">
        <v>0.9</v>
      </c>
    </row>
    <row r="137" spans="1:2" x14ac:dyDescent="0.35">
      <c r="A137" s="25">
        <v>35353</v>
      </c>
      <c r="B137">
        <v>0.9</v>
      </c>
    </row>
    <row r="138" spans="1:2" x14ac:dyDescent="0.35">
      <c r="A138" s="25">
        <v>35354</v>
      </c>
      <c r="B138">
        <v>0.88</v>
      </c>
    </row>
    <row r="139" spans="1:2" x14ac:dyDescent="0.35">
      <c r="A139" s="25">
        <v>35355</v>
      </c>
      <c r="B139">
        <v>0.92</v>
      </c>
    </row>
    <row r="140" spans="1:2" x14ac:dyDescent="0.35">
      <c r="A140" s="25">
        <v>35356</v>
      </c>
      <c r="B140">
        <v>0.92</v>
      </c>
    </row>
    <row r="141" spans="1:2" x14ac:dyDescent="0.35">
      <c r="A141" s="25">
        <v>35359</v>
      </c>
      <c r="B141">
        <v>0.91</v>
      </c>
    </row>
    <row r="142" spans="1:2" x14ac:dyDescent="0.35">
      <c r="A142" s="25">
        <v>35360</v>
      </c>
      <c r="B142">
        <v>0.89</v>
      </c>
    </row>
    <row r="143" spans="1:2" x14ac:dyDescent="0.35">
      <c r="A143" s="25">
        <v>35361</v>
      </c>
      <c r="B143">
        <v>0.88</v>
      </c>
    </row>
    <row r="144" spans="1:2" x14ac:dyDescent="0.35">
      <c r="A144" s="25">
        <v>35362</v>
      </c>
      <c r="B144">
        <v>0.87</v>
      </c>
    </row>
    <row r="145" spans="1:2" x14ac:dyDescent="0.35">
      <c r="A145" s="25">
        <v>35363</v>
      </c>
      <c r="B145">
        <v>0.85</v>
      </c>
    </row>
    <row r="146" spans="1:2" x14ac:dyDescent="0.35">
      <c r="A146" s="25">
        <v>35366</v>
      </c>
      <c r="B146">
        <v>0.86</v>
      </c>
    </row>
    <row r="147" spans="1:2" x14ac:dyDescent="0.35">
      <c r="A147" s="25">
        <v>35367</v>
      </c>
      <c r="B147">
        <v>0.85</v>
      </c>
    </row>
    <row r="148" spans="1:2" x14ac:dyDescent="0.35">
      <c r="A148" s="25">
        <v>35368</v>
      </c>
      <c r="B148">
        <v>0.84</v>
      </c>
    </row>
    <row r="149" spans="1:2" x14ac:dyDescent="0.35">
      <c r="A149" s="25">
        <v>35369</v>
      </c>
      <c r="B149">
        <v>0.82</v>
      </c>
    </row>
    <row r="150" spans="1:2" x14ac:dyDescent="0.35">
      <c r="A150" s="25">
        <v>35370</v>
      </c>
      <c r="B150">
        <v>0.81</v>
      </c>
    </row>
    <row r="151" spans="1:2" x14ac:dyDescent="0.35">
      <c r="A151" s="25">
        <v>35373</v>
      </c>
      <c r="B151">
        <v>0.79</v>
      </c>
    </row>
    <row r="152" spans="1:2" x14ac:dyDescent="0.35">
      <c r="A152" s="25">
        <v>35374</v>
      </c>
      <c r="B152">
        <v>0.76</v>
      </c>
    </row>
    <row r="153" spans="1:2" x14ac:dyDescent="0.35">
      <c r="A153" s="25">
        <v>35375</v>
      </c>
      <c r="B153">
        <v>0.75</v>
      </c>
    </row>
    <row r="154" spans="1:2" x14ac:dyDescent="0.35">
      <c r="A154" s="25">
        <v>35376</v>
      </c>
      <c r="B154">
        <v>0.76</v>
      </c>
    </row>
    <row r="155" spans="1:2" x14ac:dyDescent="0.35">
      <c r="A155" s="25">
        <v>35377</v>
      </c>
      <c r="B155">
        <v>0.81</v>
      </c>
    </row>
    <row r="156" spans="1:2" x14ac:dyDescent="0.35">
      <c r="A156" s="25">
        <v>35380</v>
      </c>
      <c r="B156">
        <v>0.84</v>
      </c>
    </row>
    <row r="157" spans="1:2" x14ac:dyDescent="0.35">
      <c r="A157" s="25">
        <v>35381</v>
      </c>
      <c r="B157">
        <v>0.82</v>
      </c>
    </row>
    <row r="158" spans="1:2" x14ac:dyDescent="0.35">
      <c r="A158" s="25">
        <v>35382</v>
      </c>
      <c r="B158">
        <v>0.79</v>
      </c>
    </row>
    <row r="159" spans="1:2" x14ac:dyDescent="0.35">
      <c r="A159" s="25">
        <v>35383</v>
      </c>
      <c r="B159">
        <v>0.76</v>
      </c>
    </row>
    <row r="160" spans="1:2" x14ac:dyDescent="0.35">
      <c r="A160" s="25">
        <v>35384</v>
      </c>
      <c r="B160">
        <v>0.77</v>
      </c>
    </row>
    <row r="161" spans="1:2" x14ac:dyDescent="0.35">
      <c r="A161" s="25">
        <v>35387</v>
      </c>
      <c r="B161">
        <v>0.76</v>
      </c>
    </row>
    <row r="162" spans="1:2" x14ac:dyDescent="0.35">
      <c r="A162" s="25">
        <v>35388</v>
      </c>
      <c r="B162">
        <v>0.74</v>
      </c>
    </row>
    <row r="163" spans="1:2" x14ac:dyDescent="0.35">
      <c r="A163" s="25">
        <v>35389</v>
      </c>
      <c r="B163">
        <v>0.74</v>
      </c>
    </row>
    <row r="164" spans="1:2" x14ac:dyDescent="0.35">
      <c r="A164" s="25">
        <v>35390</v>
      </c>
      <c r="B164">
        <v>0.72</v>
      </c>
    </row>
    <row r="165" spans="1:2" x14ac:dyDescent="0.35">
      <c r="A165" s="25">
        <v>35391</v>
      </c>
      <c r="B165">
        <v>0.73</v>
      </c>
    </row>
    <row r="166" spans="1:2" x14ac:dyDescent="0.35">
      <c r="A166" s="25">
        <v>35394</v>
      </c>
      <c r="B166">
        <v>0.8</v>
      </c>
    </row>
    <row r="167" spans="1:2" x14ac:dyDescent="0.35">
      <c r="A167" s="25">
        <v>35395</v>
      </c>
      <c r="B167">
        <v>0.79</v>
      </c>
    </row>
    <row r="168" spans="1:2" x14ac:dyDescent="0.35">
      <c r="A168" s="25">
        <v>35396</v>
      </c>
      <c r="B168">
        <v>0.77</v>
      </c>
    </row>
    <row r="169" spans="1:2" x14ac:dyDescent="0.35">
      <c r="A169" s="25">
        <v>35398</v>
      </c>
      <c r="B169">
        <v>0.8</v>
      </c>
    </row>
    <row r="170" spans="1:2" x14ac:dyDescent="0.35">
      <c r="A170" s="25">
        <v>35401</v>
      </c>
      <c r="B170">
        <v>0.79</v>
      </c>
    </row>
    <row r="171" spans="1:2" x14ac:dyDescent="0.35">
      <c r="A171" s="25">
        <v>35402</v>
      </c>
      <c r="B171">
        <v>0.83</v>
      </c>
    </row>
    <row r="172" spans="1:2" x14ac:dyDescent="0.35">
      <c r="A172" s="25">
        <v>35403</v>
      </c>
      <c r="B172">
        <v>0.82</v>
      </c>
    </row>
    <row r="173" spans="1:2" x14ac:dyDescent="0.35">
      <c r="A173" s="25">
        <v>35404</v>
      </c>
      <c r="B173">
        <v>0.89</v>
      </c>
    </row>
    <row r="174" spans="1:2" x14ac:dyDescent="0.35">
      <c r="A174" s="25">
        <v>35405</v>
      </c>
      <c r="B174">
        <v>0.85</v>
      </c>
    </row>
    <row r="175" spans="1:2" x14ac:dyDescent="0.35">
      <c r="A175" s="25">
        <v>35408</v>
      </c>
      <c r="B175">
        <v>0.89</v>
      </c>
    </row>
    <row r="176" spans="1:2" x14ac:dyDescent="0.35">
      <c r="A176" s="25">
        <v>35409</v>
      </c>
      <c r="B176">
        <v>0.84</v>
      </c>
    </row>
    <row r="177" spans="1:2" x14ac:dyDescent="0.35">
      <c r="A177" s="25">
        <v>35410</v>
      </c>
      <c r="B177">
        <v>0.81</v>
      </c>
    </row>
    <row r="178" spans="1:2" x14ac:dyDescent="0.35">
      <c r="A178" s="25">
        <v>35411</v>
      </c>
      <c r="B178">
        <v>0.83</v>
      </c>
    </row>
    <row r="179" spans="1:2" x14ac:dyDescent="0.35">
      <c r="A179" s="25">
        <v>35412</v>
      </c>
      <c r="B179">
        <v>0.83</v>
      </c>
    </row>
    <row r="180" spans="1:2" x14ac:dyDescent="0.35">
      <c r="A180" s="25">
        <v>35415</v>
      </c>
      <c r="B180">
        <v>0.78</v>
      </c>
    </row>
    <row r="181" spans="1:2" x14ac:dyDescent="0.35">
      <c r="A181" s="25">
        <v>35416</v>
      </c>
      <c r="B181">
        <v>0.76</v>
      </c>
    </row>
    <row r="182" spans="1:2" x14ac:dyDescent="0.35">
      <c r="A182" s="25">
        <v>35417</v>
      </c>
      <c r="B182">
        <v>0.77</v>
      </c>
    </row>
    <row r="183" spans="1:2" x14ac:dyDescent="0.35">
      <c r="A183" s="25">
        <v>35418</v>
      </c>
      <c r="B183">
        <v>0.75</v>
      </c>
    </row>
    <row r="184" spans="1:2" x14ac:dyDescent="0.35">
      <c r="A184" s="25">
        <v>35419</v>
      </c>
      <c r="B184">
        <v>0.71</v>
      </c>
    </row>
    <row r="185" spans="1:2" x14ac:dyDescent="0.35">
      <c r="A185" s="25">
        <v>35422</v>
      </c>
      <c r="B185">
        <v>0.75</v>
      </c>
    </row>
    <row r="186" spans="1:2" x14ac:dyDescent="0.35">
      <c r="A186" s="25">
        <v>35423</v>
      </c>
      <c r="B186">
        <v>0.76</v>
      </c>
    </row>
    <row r="187" spans="1:2" x14ac:dyDescent="0.35">
      <c r="A187" s="25">
        <v>35425</v>
      </c>
      <c r="B187">
        <v>0.74</v>
      </c>
    </row>
    <row r="188" spans="1:2" x14ac:dyDescent="0.35">
      <c r="A188" s="25">
        <v>35426</v>
      </c>
      <c r="B188">
        <v>0.76</v>
      </c>
    </row>
    <row r="189" spans="1:2" x14ac:dyDescent="0.35">
      <c r="A189" s="25">
        <v>35429</v>
      </c>
      <c r="B189">
        <v>0.75</v>
      </c>
    </row>
    <row r="190" spans="1:2" x14ac:dyDescent="0.35">
      <c r="A190" s="25">
        <v>35430</v>
      </c>
      <c r="B190">
        <v>0.71</v>
      </c>
    </row>
    <row r="191" spans="1:2" x14ac:dyDescent="0.35">
      <c r="A191" s="25">
        <v>35432</v>
      </c>
      <c r="B191">
        <v>0.73</v>
      </c>
    </row>
    <row r="192" spans="1:2" x14ac:dyDescent="0.35">
      <c r="A192" s="25">
        <v>35433</v>
      </c>
      <c r="B192">
        <v>0.77</v>
      </c>
    </row>
    <row r="193" spans="1:2" x14ac:dyDescent="0.35">
      <c r="A193" s="25">
        <v>35436</v>
      </c>
      <c r="B193">
        <v>0.83</v>
      </c>
    </row>
    <row r="194" spans="1:2" x14ac:dyDescent="0.35">
      <c r="A194" s="25">
        <v>35437</v>
      </c>
      <c r="B194">
        <v>0.84</v>
      </c>
    </row>
    <row r="195" spans="1:2" x14ac:dyDescent="0.35">
      <c r="A195" s="25">
        <v>35438</v>
      </c>
      <c r="B195">
        <v>0.79</v>
      </c>
    </row>
    <row r="196" spans="1:2" x14ac:dyDescent="0.35">
      <c r="A196" s="25">
        <v>35439</v>
      </c>
      <c r="B196">
        <v>0.81</v>
      </c>
    </row>
    <row r="197" spans="1:2" x14ac:dyDescent="0.35">
      <c r="A197" s="25">
        <v>35440</v>
      </c>
      <c r="B197">
        <v>0.8</v>
      </c>
    </row>
    <row r="198" spans="1:2" x14ac:dyDescent="0.35">
      <c r="A198" s="25">
        <v>35443</v>
      </c>
      <c r="B198">
        <v>0.91</v>
      </c>
    </row>
    <row r="199" spans="1:2" x14ac:dyDescent="0.35">
      <c r="A199" s="25">
        <v>35444</v>
      </c>
      <c r="B199">
        <v>0.87</v>
      </c>
    </row>
    <row r="200" spans="1:2" x14ac:dyDescent="0.35">
      <c r="A200" s="25">
        <v>35445</v>
      </c>
      <c r="B200">
        <v>1.06</v>
      </c>
    </row>
    <row r="201" spans="1:2" x14ac:dyDescent="0.35">
      <c r="A201" s="25">
        <v>35446</v>
      </c>
      <c r="B201">
        <v>1.0900000000000001</v>
      </c>
    </row>
    <row r="202" spans="1:2" x14ac:dyDescent="0.35">
      <c r="A202" s="25">
        <v>35447</v>
      </c>
      <c r="B202">
        <v>1.1100000000000001</v>
      </c>
    </row>
    <row r="203" spans="1:2" x14ac:dyDescent="0.35">
      <c r="A203" s="25">
        <v>35450</v>
      </c>
      <c r="B203">
        <v>1.23</v>
      </c>
    </row>
    <row r="204" spans="1:2" x14ac:dyDescent="0.35">
      <c r="A204" s="25">
        <v>35451</v>
      </c>
      <c r="B204">
        <v>1.33</v>
      </c>
    </row>
    <row r="205" spans="1:2" x14ac:dyDescent="0.35">
      <c r="A205" s="25">
        <v>35452</v>
      </c>
      <c r="B205">
        <v>1.33</v>
      </c>
    </row>
    <row r="206" spans="1:2" x14ac:dyDescent="0.35">
      <c r="A206" s="25">
        <v>35453</v>
      </c>
      <c r="B206">
        <v>1.47</v>
      </c>
    </row>
    <row r="207" spans="1:2" x14ac:dyDescent="0.35">
      <c r="A207" s="25">
        <v>35454</v>
      </c>
      <c r="B207">
        <v>1.38</v>
      </c>
    </row>
    <row r="208" spans="1:2" x14ac:dyDescent="0.35">
      <c r="A208" s="25">
        <v>35457</v>
      </c>
      <c r="B208">
        <v>1.52</v>
      </c>
    </row>
    <row r="209" spans="1:2" x14ac:dyDescent="0.35">
      <c r="A209" s="25">
        <v>35458</v>
      </c>
      <c r="B209">
        <v>1.36</v>
      </c>
    </row>
    <row r="210" spans="1:2" x14ac:dyDescent="0.35">
      <c r="A210" s="25">
        <v>35459</v>
      </c>
      <c r="B210">
        <v>1.4</v>
      </c>
    </row>
    <row r="211" spans="1:2" x14ac:dyDescent="0.35">
      <c r="A211" s="25">
        <v>35460</v>
      </c>
      <c r="B211">
        <v>1.42</v>
      </c>
    </row>
    <row r="212" spans="1:2" x14ac:dyDescent="0.35">
      <c r="A212" s="25">
        <v>35461</v>
      </c>
      <c r="B212">
        <v>1.41</v>
      </c>
    </row>
    <row r="213" spans="1:2" x14ac:dyDescent="0.35">
      <c r="A213" s="25">
        <v>35464</v>
      </c>
      <c r="B213">
        <v>1.45</v>
      </c>
    </row>
    <row r="214" spans="1:2" x14ac:dyDescent="0.35">
      <c r="A214" s="25">
        <v>35465</v>
      </c>
      <c r="B214">
        <v>1.44</v>
      </c>
    </row>
    <row r="215" spans="1:2" x14ac:dyDescent="0.35">
      <c r="A215" s="25">
        <v>35466</v>
      </c>
      <c r="B215">
        <v>1.41</v>
      </c>
    </row>
    <row r="216" spans="1:2" x14ac:dyDescent="0.35">
      <c r="A216" s="25">
        <v>35467</v>
      </c>
      <c r="B216">
        <v>1.34</v>
      </c>
    </row>
    <row r="217" spans="1:2" x14ac:dyDescent="0.35">
      <c r="A217" s="25">
        <v>35468</v>
      </c>
      <c r="B217">
        <v>1.26</v>
      </c>
    </row>
    <row r="218" spans="1:2" x14ac:dyDescent="0.35">
      <c r="A218" s="25">
        <v>35471</v>
      </c>
      <c r="B218">
        <v>1.21</v>
      </c>
    </row>
    <row r="219" spans="1:2" x14ac:dyDescent="0.35">
      <c r="A219" s="25">
        <v>35472</v>
      </c>
      <c r="B219">
        <v>1.31</v>
      </c>
    </row>
    <row r="220" spans="1:2" x14ac:dyDescent="0.35">
      <c r="A220" s="25">
        <v>35473</v>
      </c>
      <c r="B220">
        <v>1.48</v>
      </c>
    </row>
    <row r="221" spans="1:2" x14ac:dyDescent="0.35">
      <c r="A221" s="25">
        <v>35474</v>
      </c>
      <c r="B221">
        <v>1.49</v>
      </c>
    </row>
    <row r="222" spans="1:2" x14ac:dyDescent="0.35">
      <c r="A222" s="25">
        <v>35475</v>
      </c>
      <c r="B222">
        <v>1.43</v>
      </c>
    </row>
    <row r="223" spans="1:2" x14ac:dyDescent="0.35">
      <c r="A223" s="25">
        <v>35479</v>
      </c>
      <c r="B223">
        <v>1.42</v>
      </c>
    </row>
    <row r="224" spans="1:2" x14ac:dyDescent="0.35">
      <c r="A224" s="25">
        <v>35480</v>
      </c>
      <c r="B224">
        <v>1.38</v>
      </c>
    </row>
    <row r="225" spans="1:2" x14ac:dyDescent="0.35">
      <c r="A225" s="25">
        <v>35481</v>
      </c>
      <c r="B225">
        <v>1.33</v>
      </c>
    </row>
    <row r="226" spans="1:2" x14ac:dyDescent="0.35">
      <c r="A226" s="25">
        <v>35482</v>
      </c>
      <c r="B226">
        <v>1.3</v>
      </c>
    </row>
    <row r="227" spans="1:2" x14ac:dyDescent="0.35">
      <c r="A227" s="25">
        <v>35485</v>
      </c>
      <c r="B227">
        <v>1.27</v>
      </c>
    </row>
    <row r="228" spans="1:2" x14ac:dyDescent="0.35">
      <c r="A228" s="25">
        <v>35486</v>
      </c>
      <c r="B228">
        <v>1.35</v>
      </c>
    </row>
    <row r="229" spans="1:2" x14ac:dyDescent="0.35">
      <c r="A229" s="25">
        <v>35487</v>
      </c>
      <c r="B229">
        <v>1.3</v>
      </c>
    </row>
    <row r="230" spans="1:2" x14ac:dyDescent="0.35">
      <c r="A230" s="25">
        <v>35488</v>
      </c>
      <c r="B230">
        <v>1.27</v>
      </c>
    </row>
    <row r="231" spans="1:2" x14ac:dyDescent="0.35">
      <c r="A231" s="25">
        <v>35489</v>
      </c>
      <c r="B231">
        <v>1.26</v>
      </c>
    </row>
    <row r="232" spans="1:2" x14ac:dyDescent="0.35">
      <c r="A232" s="25">
        <v>35492</v>
      </c>
      <c r="B232">
        <v>1.25</v>
      </c>
    </row>
    <row r="233" spans="1:2" x14ac:dyDescent="0.35">
      <c r="A233" s="25">
        <v>35493</v>
      </c>
      <c r="B233">
        <v>1.2</v>
      </c>
    </row>
    <row r="234" spans="1:2" x14ac:dyDescent="0.35">
      <c r="A234" s="25">
        <v>35494</v>
      </c>
      <c r="B234">
        <v>1.1200000000000001</v>
      </c>
    </row>
    <row r="235" spans="1:2" x14ac:dyDescent="0.35">
      <c r="A235" s="25">
        <v>35495</v>
      </c>
      <c r="B235">
        <v>1.0900000000000001</v>
      </c>
    </row>
    <row r="236" spans="1:2" x14ac:dyDescent="0.35">
      <c r="A236" s="25">
        <v>35496</v>
      </c>
      <c r="B236">
        <v>1.1399999999999999</v>
      </c>
    </row>
    <row r="237" spans="1:2" x14ac:dyDescent="0.35">
      <c r="A237" s="25">
        <v>35499</v>
      </c>
      <c r="B237">
        <v>1.1100000000000001</v>
      </c>
    </row>
    <row r="238" spans="1:2" x14ac:dyDescent="0.35">
      <c r="A238" s="25">
        <v>35500</v>
      </c>
      <c r="B238">
        <v>1.08</v>
      </c>
    </row>
    <row r="239" spans="1:2" x14ac:dyDescent="0.35">
      <c r="A239" s="25">
        <v>35501</v>
      </c>
      <c r="B239">
        <v>1.07</v>
      </c>
    </row>
    <row r="240" spans="1:2" x14ac:dyDescent="0.35">
      <c r="A240" s="25">
        <v>35502</v>
      </c>
      <c r="B240">
        <v>0.95</v>
      </c>
    </row>
    <row r="241" spans="1:2" x14ac:dyDescent="0.35">
      <c r="A241" s="25">
        <v>35503</v>
      </c>
      <c r="B241">
        <v>1.05</v>
      </c>
    </row>
    <row r="242" spans="1:2" x14ac:dyDescent="0.35">
      <c r="A242" s="25">
        <v>35506</v>
      </c>
      <c r="B242">
        <v>0.96</v>
      </c>
    </row>
    <row r="243" spans="1:2" x14ac:dyDescent="0.35">
      <c r="A243" s="25">
        <v>35507</v>
      </c>
      <c r="B243">
        <v>0.94</v>
      </c>
    </row>
    <row r="244" spans="1:2" x14ac:dyDescent="0.35">
      <c r="A244" s="25">
        <v>35508</v>
      </c>
      <c r="B244">
        <v>1.03</v>
      </c>
    </row>
    <row r="245" spans="1:2" x14ac:dyDescent="0.35">
      <c r="A245" s="25">
        <v>35509</v>
      </c>
      <c r="B245">
        <v>1.21</v>
      </c>
    </row>
    <row r="246" spans="1:2" x14ac:dyDescent="0.35">
      <c r="A246" s="25">
        <v>35510</v>
      </c>
      <c r="B246">
        <v>1.2</v>
      </c>
    </row>
    <row r="247" spans="1:2" x14ac:dyDescent="0.35">
      <c r="A247" s="25">
        <v>35513</v>
      </c>
      <c r="B247">
        <v>1.2</v>
      </c>
    </row>
    <row r="248" spans="1:2" x14ac:dyDescent="0.35">
      <c r="A248" s="25">
        <v>35514</v>
      </c>
      <c r="B248">
        <v>1.17</v>
      </c>
    </row>
    <row r="249" spans="1:2" x14ac:dyDescent="0.35">
      <c r="A249" s="25">
        <v>35515</v>
      </c>
      <c r="B249">
        <v>1.23</v>
      </c>
    </row>
    <row r="250" spans="1:2" x14ac:dyDescent="0.35">
      <c r="A250" s="25">
        <v>35516</v>
      </c>
      <c r="B250">
        <v>1.19</v>
      </c>
    </row>
    <row r="251" spans="1:2" x14ac:dyDescent="0.35">
      <c r="A251" s="25">
        <v>35520</v>
      </c>
      <c r="B251">
        <v>1.17</v>
      </c>
    </row>
    <row r="252" spans="1:2" x14ac:dyDescent="0.35">
      <c r="A252" s="25">
        <v>35521</v>
      </c>
      <c r="B252">
        <v>1.23</v>
      </c>
    </row>
    <row r="253" spans="1:2" x14ac:dyDescent="0.35">
      <c r="A253" s="25">
        <v>35522</v>
      </c>
      <c r="B253">
        <v>1.25</v>
      </c>
    </row>
    <row r="254" spans="1:2" x14ac:dyDescent="0.35">
      <c r="A254" s="25">
        <v>35523</v>
      </c>
      <c r="B254">
        <v>1.22</v>
      </c>
    </row>
    <row r="255" spans="1:2" x14ac:dyDescent="0.35">
      <c r="A255" s="25">
        <v>35524</v>
      </c>
      <c r="B255">
        <v>1.32</v>
      </c>
    </row>
    <row r="256" spans="1:2" x14ac:dyDescent="0.35">
      <c r="A256" s="25">
        <v>35527</v>
      </c>
      <c r="B256">
        <v>1.4</v>
      </c>
    </row>
    <row r="257" spans="1:2" x14ac:dyDescent="0.35">
      <c r="A257" s="25">
        <v>35528</v>
      </c>
      <c r="B257">
        <v>1.39</v>
      </c>
    </row>
    <row r="258" spans="1:2" x14ac:dyDescent="0.35">
      <c r="A258" s="25">
        <v>35529</v>
      </c>
      <c r="B258">
        <v>1.43</v>
      </c>
    </row>
    <row r="259" spans="1:2" x14ac:dyDescent="0.35">
      <c r="A259" s="25">
        <v>35530</v>
      </c>
      <c r="B259">
        <v>1.36</v>
      </c>
    </row>
    <row r="260" spans="1:2" x14ac:dyDescent="0.35">
      <c r="A260" s="25">
        <v>35531</v>
      </c>
      <c r="B260">
        <v>1.43</v>
      </c>
    </row>
    <row r="261" spans="1:2" x14ac:dyDescent="0.35">
      <c r="A261" s="25">
        <v>35534</v>
      </c>
      <c r="B261">
        <v>1.37</v>
      </c>
    </row>
    <row r="262" spans="1:2" x14ac:dyDescent="0.35">
      <c r="A262" s="25">
        <v>35535</v>
      </c>
      <c r="B262">
        <v>1.3</v>
      </c>
    </row>
    <row r="263" spans="1:2" x14ac:dyDescent="0.35">
      <c r="A263" s="25">
        <v>35536</v>
      </c>
      <c r="B263">
        <v>1.3</v>
      </c>
    </row>
    <row r="264" spans="1:2" x14ac:dyDescent="0.35">
      <c r="A264" s="25">
        <v>35537</v>
      </c>
      <c r="B264">
        <v>1.35</v>
      </c>
    </row>
    <row r="265" spans="1:2" x14ac:dyDescent="0.35">
      <c r="A265" s="25">
        <v>35538</v>
      </c>
      <c r="B265">
        <v>1.29</v>
      </c>
    </row>
    <row r="266" spans="1:2" x14ac:dyDescent="0.35">
      <c r="A266" s="25">
        <v>35541</v>
      </c>
      <c r="B266">
        <v>1.18</v>
      </c>
    </row>
    <row r="267" spans="1:2" x14ac:dyDescent="0.35">
      <c r="A267" s="25">
        <v>35542</v>
      </c>
      <c r="B267">
        <v>1.1399999999999999</v>
      </c>
    </row>
    <row r="268" spans="1:2" x14ac:dyDescent="0.35">
      <c r="A268" s="25">
        <v>35543</v>
      </c>
      <c r="B268">
        <v>1.3</v>
      </c>
    </row>
    <row r="269" spans="1:2" x14ac:dyDescent="0.35">
      <c r="A269" s="25">
        <v>35544</v>
      </c>
      <c r="B269">
        <v>1.27</v>
      </c>
    </row>
    <row r="270" spans="1:2" x14ac:dyDescent="0.35">
      <c r="A270" s="25">
        <v>35545</v>
      </c>
      <c r="B270">
        <v>1.26</v>
      </c>
    </row>
    <row r="271" spans="1:2" x14ac:dyDescent="0.35">
      <c r="A271" s="25">
        <v>35548</v>
      </c>
      <c r="B271">
        <v>1.31</v>
      </c>
    </row>
    <row r="272" spans="1:2" x14ac:dyDescent="0.35">
      <c r="A272" s="25">
        <v>35549</v>
      </c>
      <c r="B272">
        <v>1.32</v>
      </c>
    </row>
    <row r="273" spans="1:2" x14ac:dyDescent="0.35">
      <c r="A273" s="25">
        <v>35550</v>
      </c>
      <c r="B273">
        <v>1.42</v>
      </c>
    </row>
    <row r="274" spans="1:2" x14ac:dyDescent="0.35">
      <c r="A274" s="25">
        <v>35551</v>
      </c>
      <c r="B274">
        <v>1.42</v>
      </c>
    </row>
    <row r="275" spans="1:2" x14ac:dyDescent="0.35">
      <c r="A275" s="25">
        <v>35552</v>
      </c>
      <c r="B275">
        <v>1.46</v>
      </c>
    </row>
    <row r="276" spans="1:2" x14ac:dyDescent="0.35">
      <c r="A276" s="25">
        <v>35555</v>
      </c>
      <c r="B276">
        <v>1.5</v>
      </c>
    </row>
    <row r="277" spans="1:2" x14ac:dyDescent="0.35">
      <c r="A277" s="25">
        <v>35556</v>
      </c>
      <c r="B277">
        <v>1.37</v>
      </c>
    </row>
    <row r="278" spans="1:2" x14ac:dyDescent="0.35">
      <c r="A278" s="25">
        <v>35557</v>
      </c>
      <c r="B278">
        <v>1.4</v>
      </c>
    </row>
    <row r="279" spans="1:2" x14ac:dyDescent="0.35">
      <c r="A279" s="25">
        <v>35558</v>
      </c>
      <c r="B279">
        <v>1.42</v>
      </c>
    </row>
    <row r="280" spans="1:2" x14ac:dyDescent="0.35">
      <c r="A280" s="25">
        <v>35559</v>
      </c>
      <c r="B280">
        <v>1.41</v>
      </c>
    </row>
    <row r="281" spans="1:2" x14ac:dyDescent="0.35">
      <c r="A281" s="25">
        <v>35562</v>
      </c>
      <c r="B281">
        <v>1.36</v>
      </c>
    </row>
    <row r="282" spans="1:2" x14ac:dyDescent="0.35">
      <c r="A282" s="25">
        <v>35563</v>
      </c>
      <c r="B282">
        <v>1.27</v>
      </c>
    </row>
    <row r="283" spans="1:2" x14ac:dyDescent="0.35">
      <c r="A283" s="25">
        <v>35564</v>
      </c>
      <c r="B283">
        <v>1.26</v>
      </c>
    </row>
    <row r="284" spans="1:2" x14ac:dyDescent="0.35">
      <c r="A284" s="25">
        <v>35565</v>
      </c>
      <c r="B284">
        <v>1.3</v>
      </c>
    </row>
    <row r="285" spans="1:2" x14ac:dyDescent="0.35">
      <c r="A285" s="25">
        <v>35566</v>
      </c>
      <c r="B285">
        <v>1.33</v>
      </c>
    </row>
    <row r="286" spans="1:2" x14ac:dyDescent="0.35">
      <c r="A286" s="25">
        <v>35569</v>
      </c>
      <c r="B286">
        <v>1.34</v>
      </c>
    </row>
    <row r="287" spans="1:2" x14ac:dyDescent="0.35">
      <c r="A287" s="25">
        <v>35570</v>
      </c>
      <c r="B287">
        <v>1.35</v>
      </c>
    </row>
    <row r="288" spans="1:2" x14ac:dyDescent="0.35">
      <c r="A288" s="25">
        <v>35571</v>
      </c>
      <c r="B288">
        <v>1.38</v>
      </c>
    </row>
    <row r="289" spans="1:2" x14ac:dyDescent="0.35">
      <c r="A289" s="25">
        <v>35572</v>
      </c>
      <c r="B289">
        <v>1.3</v>
      </c>
    </row>
    <row r="290" spans="1:2" x14ac:dyDescent="0.35">
      <c r="A290" s="25">
        <v>35573</v>
      </c>
      <c r="B290">
        <v>1.31</v>
      </c>
    </row>
    <row r="291" spans="1:2" x14ac:dyDescent="0.35">
      <c r="A291" s="25">
        <v>35577</v>
      </c>
      <c r="B291">
        <v>1.32</v>
      </c>
    </row>
    <row r="292" spans="1:2" x14ac:dyDescent="0.35">
      <c r="A292" s="25">
        <v>35578</v>
      </c>
      <c r="B292">
        <v>1.33</v>
      </c>
    </row>
    <row r="293" spans="1:2" x14ac:dyDescent="0.35">
      <c r="A293" s="25">
        <v>35579</v>
      </c>
      <c r="B293">
        <v>1.33</v>
      </c>
    </row>
    <row r="294" spans="1:2" x14ac:dyDescent="0.35">
      <c r="A294" s="25">
        <v>35580</v>
      </c>
      <c r="B294">
        <v>1.34</v>
      </c>
    </row>
    <row r="295" spans="1:2" x14ac:dyDescent="0.35">
      <c r="A295" s="25">
        <v>35583</v>
      </c>
      <c r="B295">
        <v>1.38</v>
      </c>
    </row>
    <row r="296" spans="1:2" x14ac:dyDescent="0.35">
      <c r="A296" s="25">
        <v>35584</v>
      </c>
      <c r="B296">
        <v>1.35</v>
      </c>
    </row>
    <row r="297" spans="1:2" x14ac:dyDescent="0.35">
      <c r="A297" s="25">
        <v>35585</v>
      </c>
      <c r="B297">
        <v>1.31</v>
      </c>
    </row>
    <row r="298" spans="1:2" x14ac:dyDescent="0.35">
      <c r="A298" s="25">
        <v>35586</v>
      </c>
      <c r="B298">
        <v>1.35</v>
      </c>
    </row>
    <row r="299" spans="1:2" x14ac:dyDescent="0.35">
      <c r="A299" s="25">
        <v>35587</v>
      </c>
      <c r="B299">
        <v>1.33</v>
      </c>
    </row>
    <row r="300" spans="1:2" x14ac:dyDescent="0.35">
      <c r="A300" s="25">
        <v>35590</v>
      </c>
      <c r="B300">
        <v>1.36</v>
      </c>
    </row>
    <row r="301" spans="1:2" x14ac:dyDescent="0.35">
      <c r="A301" s="25">
        <v>35591</v>
      </c>
      <c r="B301">
        <v>1.35</v>
      </c>
    </row>
    <row r="302" spans="1:2" x14ac:dyDescent="0.35">
      <c r="A302" s="25">
        <v>35592</v>
      </c>
      <c r="B302">
        <v>1.29</v>
      </c>
    </row>
    <row r="303" spans="1:2" x14ac:dyDescent="0.35">
      <c r="A303" s="25">
        <v>35593</v>
      </c>
      <c r="B303">
        <v>1.33</v>
      </c>
    </row>
    <row r="304" spans="1:2" x14ac:dyDescent="0.35">
      <c r="A304" s="25">
        <v>35594</v>
      </c>
      <c r="B304">
        <v>1.34</v>
      </c>
    </row>
    <row r="305" spans="1:2" x14ac:dyDescent="0.35">
      <c r="A305" s="25">
        <v>35597</v>
      </c>
      <c r="B305">
        <v>1.45</v>
      </c>
    </row>
    <row r="306" spans="1:2" x14ac:dyDescent="0.35">
      <c r="A306" s="25">
        <v>35598</v>
      </c>
      <c r="B306">
        <v>1.46</v>
      </c>
    </row>
    <row r="307" spans="1:2" x14ac:dyDescent="0.35">
      <c r="A307" s="25">
        <v>35599</v>
      </c>
      <c r="B307">
        <v>1.42</v>
      </c>
    </row>
    <row r="308" spans="1:2" x14ac:dyDescent="0.35">
      <c r="A308" s="25">
        <v>35600</v>
      </c>
      <c r="B308">
        <v>1.45</v>
      </c>
    </row>
    <row r="309" spans="1:2" x14ac:dyDescent="0.35">
      <c r="A309" s="25">
        <v>35601</v>
      </c>
      <c r="B309">
        <v>1.64</v>
      </c>
    </row>
    <row r="310" spans="1:2" x14ac:dyDescent="0.35">
      <c r="A310" s="25">
        <v>35604</v>
      </c>
      <c r="B310">
        <v>1.54</v>
      </c>
    </row>
    <row r="311" spans="1:2" x14ac:dyDescent="0.35">
      <c r="A311" s="25">
        <v>35605</v>
      </c>
      <c r="B311">
        <v>1.55</v>
      </c>
    </row>
    <row r="312" spans="1:2" x14ac:dyDescent="0.35">
      <c r="A312" s="25">
        <v>35606</v>
      </c>
      <c r="B312">
        <v>1.55</v>
      </c>
    </row>
    <row r="313" spans="1:2" x14ac:dyDescent="0.35">
      <c r="A313" s="25">
        <v>35607</v>
      </c>
      <c r="B313">
        <v>1.51</v>
      </c>
    </row>
    <row r="314" spans="1:2" x14ac:dyDescent="0.35">
      <c r="A314" s="25">
        <v>35608</v>
      </c>
      <c r="B314">
        <v>1.44</v>
      </c>
    </row>
    <row r="315" spans="1:2" x14ac:dyDescent="0.35">
      <c r="A315" s="25">
        <v>35611</v>
      </c>
      <c r="B315">
        <v>1.47</v>
      </c>
    </row>
    <row r="316" spans="1:2" x14ac:dyDescent="0.35">
      <c r="A316" s="25">
        <v>35612</v>
      </c>
      <c r="B316">
        <v>1.42</v>
      </c>
    </row>
    <row r="317" spans="1:2" x14ac:dyDescent="0.35">
      <c r="A317" s="25">
        <v>35613</v>
      </c>
      <c r="B317">
        <v>1.41</v>
      </c>
    </row>
    <row r="318" spans="1:2" x14ac:dyDescent="0.35">
      <c r="A318" s="25">
        <v>35614</v>
      </c>
      <c r="B318">
        <v>1.4</v>
      </c>
    </row>
    <row r="319" spans="1:2" x14ac:dyDescent="0.35">
      <c r="A319" s="25">
        <v>35618</v>
      </c>
      <c r="B319">
        <v>1.57</v>
      </c>
    </row>
    <row r="320" spans="1:2" x14ac:dyDescent="0.35">
      <c r="A320" s="25">
        <v>35619</v>
      </c>
      <c r="B320">
        <v>1.66</v>
      </c>
    </row>
    <row r="321" spans="1:2" x14ac:dyDescent="0.35">
      <c r="A321" s="25">
        <v>35620</v>
      </c>
      <c r="B321">
        <v>1.83</v>
      </c>
    </row>
    <row r="322" spans="1:2" x14ac:dyDescent="0.35">
      <c r="A322" s="25">
        <v>35621</v>
      </c>
      <c r="B322">
        <v>1.79</v>
      </c>
    </row>
    <row r="323" spans="1:2" x14ac:dyDescent="0.35">
      <c r="A323" s="25">
        <v>35622</v>
      </c>
      <c r="B323">
        <v>1.83</v>
      </c>
    </row>
    <row r="324" spans="1:2" x14ac:dyDescent="0.35">
      <c r="A324" s="25">
        <v>35625</v>
      </c>
      <c r="B324">
        <v>2.02</v>
      </c>
    </row>
    <row r="325" spans="1:2" x14ac:dyDescent="0.35">
      <c r="A325" s="25">
        <v>35626</v>
      </c>
      <c r="B325">
        <v>2.1</v>
      </c>
    </row>
    <row r="326" spans="1:2" x14ac:dyDescent="0.35">
      <c r="A326" s="25">
        <v>35627</v>
      </c>
      <c r="B326">
        <v>2.0499999999999998</v>
      </c>
    </row>
    <row r="327" spans="1:2" x14ac:dyDescent="0.35">
      <c r="A327" s="25">
        <v>35628</v>
      </c>
      <c r="B327">
        <v>1.95</v>
      </c>
    </row>
    <row r="328" spans="1:2" x14ac:dyDescent="0.35">
      <c r="A328" s="25">
        <v>35629</v>
      </c>
      <c r="B328">
        <v>1.95</v>
      </c>
    </row>
    <row r="329" spans="1:2" x14ac:dyDescent="0.35">
      <c r="A329" s="25">
        <v>35632</v>
      </c>
      <c r="B329">
        <v>2.0699999999999998</v>
      </c>
    </row>
    <row r="330" spans="1:2" x14ac:dyDescent="0.35">
      <c r="A330" s="25">
        <v>35633</v>
      </c>
      <c r="B330">
        <v>2.1</v>
      </c>
    </row>
    <row r="331" spans="1:2" x14ac:dyDescent="0.35">
      <c r="A331" s="25">
        <v>35634</v>
      </c>
      <c r="B331">
        <v>2.0499999999999998</v>
      </c>
    </row>
    <row r="332" spans="1:2" x14ac:dyDescent="0.35">
      <c r="A332" s="25">
        <v>35635</v>
      </c>
      <c r="B332">
        <v>1.98</v>
      </c>
    </row>
    <row r="333" spans="1:2" x14ac:dyDescent="0.35">
      <c r="A333" s="25">
        <v>35636</v>
      </c>
      <c r="B333">
        <v>1.99</v>
      </c>
    </row>
    <row r="334" spans="1:2" x14ac:dyDescent="0.35">
      <c r="A334" s="25">
        <v>35639</v>
      </c>
      <c r="B334">
        <v>1.98</v>
      </c>
    </row>
    <row r="335" spans="1:2" x14ac:dyDescent="0.35">
      <c r="A335" s="25">
        <v>35640</v>
      </c>
      <c r="B335">
        <v>2.0099999999999998</v>
      </c>
    </row>
    <row r="336" spans="1:2" x14ac:dyDescent="0.35">
      <c r="A336" s="25">
        <v>35641</v>
      </c>
      <c r="B336">
        <v>2.2799999999999998</v>
      </c>
    </row>
    <row r="337" spans="1:2" x14ac:dyDescent="0.35">
      <c r="A337" s="25">
        <v>35642</v>
      </c>
      <c r="B337">
        <v>2.35</v>
      </c>
    </row>
    <row r="338" spans="1:2" x14ac:dyDescent="0.35">
      <c r="A338" s="25">
        <v>35643</v>
      </c>
      <c r="B338">
        <v>2.2999999999999998</v>
      </c>
    </row>
    <row r="339" spans="1:2" x14ac:dyDescent="0.35">
      <c r="A339" s="25">
        <v>35646</v>
      </c>
      <c r="B339">
        <v>2.2200000000000002</v>
      </c>
    </row>
    <row r="340" spans="1:2" x14ac:dyDescent="0.35">
      <c r="A340" s="25">
        <v>35647</v>
      </c>
      <c r="B340">
        <v>2.27</v>
      </c>
    </row>
    <row r="341" spans="1:2" x14ac:dyDescent="0.35">
      <c r="A341" s="25">
        <v>35648</v>
      </c>
      <c r="B341">
        <v>2.29</v>
      </c>
    </row>
    <row r="342" spans="1:2" x14ac:dyDescent="0.35">
      <c r="A342" s="25">
        <v>35649</v>
      </c>
      <c r="B342">
        <v>2.2400000000000002</v>
      </c>
    </row>
    <row r="343" spans="1:2" x14ac:dyDescent="0.35">
      <c r="A343" s="25">
        <v>35650</v>
      </c>
      <c r="B343">
        <v>2.25</v>
      </c>
    </row>
    <row r="344" spans="1:2" x14ac:dyDescent="0.35">
      <c r="A344" s="25">
        <v>35653</v>
      </c>
      <c r="B344">
        <v>2.2200000000000002</v>
      </c>
    </row>
    <row r="345" spans="1:2" x14ac:dyDescent="0.35">
      <c r="A345" s="25">
        <v>35654</v>
      </c>
      <c r="B345">
        <v>2.12</v>
      </c>
    </row>
    <row r="346" spans="1:2" x14ac:dyDescent="0.35">
      <c r="A346" s="25">
        <v>35655</v>
      </c>
      <c r="B346">
        <v>2.1</v>
      </c>
    </row>
    <row r="347" spans="1:2" x14ac:dyDescent="0.35">
      <c r="A347" s="25">
        <v>35656</v>
      </c>
      <c r="B347">
        <v>2.0699999999999998</v>
      </c>
    </row>
    <row r="348" spans="1:2" x14ac:dyDescent="0.35">
      <c r="A348" s="25">
        <v>35657</v>
      </c>
      <c r="B348">
        <v>2.02</v>
      </c>
    </row>
    <row r="349" spans="1:2" x14ac:dyDescent="0.35">
      <c r="A349" s="25">
        <v>35660</v>
      </c>
      <c r="B349">
        <v>2.1800000000000002</v>
      </c>
    </row>
    <row r="350" spans="1:2" x14ac:dyDescent="0.35">
      <c r="A350" s="25">
        <v>35661</v>
      </c>
      <c r="B350">
        <v>2.2999999999999998</v>
      </c>
    </row>
    <row r="351" spans="1:2" x14ac:dyDescent="0.35">
      <c r="A351" s="25">
        <v>35662</v>
      </c>
      <c r="B351">
        <v>2.39</v>
      </c>
    </row>
    <row r="352" spans="1:2" x14ac:dyDescent="0.35">
      <c r="A352" s="25">
        <v>35663</v>
      </c>
      <c r="B352">
        <v>2.3199999999999998</v>
      </c>
    </row>
    <row r="353" spans="1:2" x14ac:dyDescent="0.35">
      <c r="A353" s="25">
        <v>35664</v>
      </c>
      <c r="B353">
        <v>2.3199999999999998</v>
      </c>
    </row>
    <row r="354" spans="1:2" x14ac:dyDescent="0.35">
      <c r="A354" s="25">
        <v>35667</v>
      </c>
      <c r="B354">
        <v>2.36</v>
      </c>
    </row>
    <row r="355" spans="1:2" x14ac:dyDescent="0.35">
      <c r="A355" s="25">
        <v>35668</v>
      </c>
      <c r="B355">
        <v>2.33</v>
      </c>
    </row>
    <row r="356" spans="1:2" x14ac:dyDescent="0.35">
      <c r="A356" s="25">
        <v>35669</v>
      </c>
      <c r="B356">
        <v>2.33</v>
      </c>
    </row>
    <row r="357" spans="1:2" x14ac:dyDescent="0.35">
      <c r="A357" s="25">
        <v>35670</v>
      </c>
      <c r="B357">
        <v>2.34</v>
      </c>
    </row>
    <row r="358" spans="1:2" x14ac:dyDescent="0.35">
      <c r="A358" s="25">
        <v>35671</v>
      </c>
      <c r="B358">
        <v>2.48</v>
      </c>
    </row>
    <row r="359" spans="1:2" x14ac:dyDescent="0.35">
      <c r="A359" s="25">
        <v>35675</v>
      </c>
      <c r="B359">
        <v>2.4900000000000002</v>
      </c>
    </row>
    <row r="360" spans="1:2" x14ac:dyDescent="0.35">
      <c r="A360" s="25">
        <v>35676</v>
      </c>
      <c r="B360">
        <v>2.54</v>
      </c>
    </row>
    <row r="361" spans="1:2" x14ac:dyDescent="0.35">
      <c r="A361" s="25">
        <v>35677</v>
      </c>
      <c r="B361">
        <v>2.61</v>
      </c>
    </row>
    <row r="362" spans="1:2" x14ac:dyDescent="0.35">
      <c r="A362" s="25">
        <v>35678</v>
      </c>
      <c r="B362">
        <v>2.84</v>
      </c>
    </row>
    <row r="363" spans="1:2" x14ac:dyDescent="0.35">
      <c r="A363" s="25">
        <v>35681</v>
      </c>
      <c r="B363">
        <v>2.95</v>
      </c>
    </row>
    <row r="364" spans="1:2" x14ac:dyDescent="0.35">
      <c r="A364" s="25">
        <v>35682</v>
      </c>
      <c r="B364">
        <v>3.15</v>
      </c>
    </row>
    <row r="365" spans="1:2" x14ac:dyDescent="0.35">
      <c r="A365" s="25">
        <v>35683</v>
      </c>
      <c r="B365">
        <v>3.33</v>
      </c>
    </row>
    <row r="366" spans="1:2" x14ac:dyDescent="0.35">
      <c r="A366" s="25">
        <v>35684</v>
      </c>
      <c r="B366">
        <v>3.46</v>
      </c>
    </row>
    <row r="367" spans="1:2" x14ac:dyDescent="0.35">
      <c r="A367" s="25">
        <v>35685</v>
      </c>
      <c r="B367">
        <v>3.37</v>
      </c>
    </row>
    <row r="368" spans="1:2" x14ac:dyDescent="0.35">
      <c r="A368" s="25">
        <v>35688</v>
      </c>
      <c r="B368">
        <v>3.01</v>
      </c>
    </row>
    <row r="369" spans="1:2" x14ac:dyDescent="0.35">
      <c r="A369" s="25">
        <v>35689</v>
      </c>
      <c r="B369">
        <v>3.2</v>
      </c>
    </row>
    <row r="370" spans="1:2" x14ac:dyDescent="0.35">
      <c r="A370" s="25">
        <v>35690</v>
      </c>
      <c r="B370">
        <v>3.05</v>
      </c>
    </row>
    <row r="371" spans="1:2" x14ac:dyDescent="0.35">
      <c r="A371" s="25">
        <v>35691</v>
      </c>
      <c r="B371">
        <v>3.11</v>
      </c>
    </row>
    <row r="372" spans="1:2" x14ac:dyDescent="0.35">
      <c r="A372" s="25">
        <v>35692</v>
      </c>
      <c r="B372">
        <v>3.21</v>
      </c>
    </row>
    <row r="373" spans="1:2" x14ac:dyDescent="0.35">
      <c r="A373" s="25">
        <v>35695</v>
      </c>
      <c r="B373">
        <v>3.35</v>
      </c>
    </row>
    <row r="374" spans="1:2" x14ac:dyDescent="0.35">
      <c r="A374" s="25">
        <v>35696</v>
      </c>
      <c r="B374">
        <v>3.17</v>
      </c>
    </row>
    <row r="375" spans="1:2" x14ac:dyDescent="0.35">
      <c r="A375" s="25">
        <v>35697</v>
      </c>
      <c r="B375">
        <v>3.22</v>
      </c>
    </row>
    <row r="376" spans="1:2" x14ac:dyDescent="0.35">
      <c r="A376" s="25">
        <v>35698</v>
      </c>
      <c r="B376">
        <v>3.13</v>
      </c>
    </row>
    <row r="377" spans="1:2" x14ac:dyDescent="0.35">
      <c r="A377" s="25">
        <v>35699</v>
      </c>
      <c r="B377">
        <v>3.14</v>
      </c>
    </row>
    <row r="378" spans="1:2" x14ac:dyDescent="0.35">
      <c r="A378" s="25">
        <v>35702</v>
      </c>
      <c r="B378">
        <v>3.17</v>
      </c>
    </row>
    <row r="379" spans="1:2" x14ac:dyDescent="0.35">
      <c r="A379" s="25">
        <v>35703</v>
      </c>
      <c r="B379">
        <v>3.13</v>
      </c>
    </row>
    <row r="380" spans="1:2" x14ac:dyDescent="0.35">
      <c r="A380" s="25">
        <v>35704</v>
      </c>
      <c r="B380">
        <v>3.2</v>
      </c>
    </row>
    <row r="381" spans="1:2" x14ac:dyDescent="0.35">
      <c r="A381" s="25">
        <v>35705</v>
      </c>
      <c r="B381">
        <v>3.44</v>
      </c>
    </row>
    <row r="382" spans="1:2" x14ac:dyDescent="0.35">
      <c r="A382" s="25">
        <v>35706</v>
      </c>
      <c r="B382">
        <v>3.45</v>
      </c>
    </row>
    <row r="383" spans="1:2" x14ac:dyDescent="0.35">
      <c r="A383" s="25">
        <v>35709</v>
      </c>
      <c r="B383">
        <v>3.64</v>
      </c>
    </row>
    <row r="384" spans="1:2" x14ac:dyDescent="0.35">
      <c r="A384" s="25">
        <v>35710</v>
      </c>
      <c r="B384">
        <v>3.48</v>
      </c>
    </row>
    <row r="385" spans="1:2" x14ac:dyDescent="0.35">
      <c r="A385" s="25">
        <v>35711</v>
      </c>
      <c r="B385">
        <v>3.55</v>
      </c>
    </row>
    <row r="386" spans="1:2" x14ac:dyDescent="0.35">
      <c r="A386" s="25">
        <v>35712</v>
      </c>
      <c r="B386">
        <v>3.47</v>
      </c>
    </row>
    <row r="387" spans="1:2" x14ac:dyDescent="0.35">
      <c r="A387" s="25">
        <v>35713</v>
      </c>
      <c r="B387">
        <v>3.3</v>
      </c>
    </row>
    <row r="388" spans="1:2" x14ac:dyDescent="0.35">
      <c r="A388" s="25">
        <v>35716</v>
      </c>
      <c r="B388">
        <v>3.2</v>
      </c>
    </row>
    <row r="389" spans="1:2" x14ac:dyDescent="0.35">
      <c r="A389" s="25">
        <v>35717</v>
      </c>
      <c r="B389">
        <v>3.19</v>
      </c>
    </row>
    <row r="390" spans="1:2" x14ac:dyDescent="0.35">
      <c r="A390" s="25">
        <v>35718</v>
      </c>
      <c r="B390">
        <v>3.22</v>
      </c>
    </row>
    <row r="391" spans="1:2" x14ac:dyDescent="0.35">
      <c r="A391" s="25">
        <v>35719</v>
      </c>
      <c r="B391">
        <v>3.04</v>
      </c>
    </row>
    <row r="392" spans="1:2" x14ac:dyDescent="0.35">
      <c r="A392" s="25">
        <v>35720</v>
      </c>
      <c r="B392">
        <v>3.03</v>
      </c>
    </row>
    <row r="393" spans="1:2" x14ac:dyDescent="0.35">
      <c r="A393" s="25">
        <v>35723</v>
      </c>
      <c r="B393">
        <v>3.05</v>
      </c>
    </row>
    <row r="394" spans="1:2" x14ac:dyDescent="0.35">
      <c r="A394" s="25">
        <v>35724</v>
      </c>
      <c r="B394">
        <v>3.2</v>
      </c>
    </row>
    <row r="395" spans="1:2" x14ac:dyDescent="0.35">
      <c r="A395" s="25">
        <v>35725</v>
      </c>
      <c r="B395">
        <v>3.31</v>
      </c>
    </row>
    <row r="396" spans="1:2" x14ac:dyDescent="0.35">
      <c r="A396" s="25">
        <v>35726</v>
      </c>
      <c r="B396">
        <v>3.16</v>
      </c>
    </row>
    <row r="397" spans="1:2" x14ac:dyDescent="0.35">
      <c r="A397" s="25">
        <v>35727</v>
      </c>
      <c r="B397">
        <v>2.97</v>
      </c>
    </row>
    <row r="398" spans="1:2" x14ac:dyDescent="0.35">
      <c r="A398" s="25">
        <v>35730</v>
      </c>
      <c r="B398">
        <v>2.38</v>
      </c>
    </row>
    <row r="399" spans="1:2" x14ac:dyDescent="0.35">
      <c r="A399" s="25">
        <v>35731</v>
      </c>
      <c r="B399">
        <v>2.7</v>
      </c>
    </row>
    <row r="400" spans="1:2" x14ac:dyDescent="0.35">
      <c r="A400" s="25">
        <v>35732</v>
      </c>
      <c r="B400">
        <v>2.58</v>
      </c>
    </row>
    <row r="401" spans="1:2" x14ac:dyDescent="0.35">
      <c r="A401" s="25">
        <v>35733</v>
      </c>
      <c r="B401">
        <v>2.61</v>
      </c>
    </row>
    <row r="402" spans="1:2" x14ac:dyDescent="0.35">
      <c r="A402" s="25">
        <v>35734</v>
      </c>
      <c r="B402">
        <v>2.74</v>
      </c>
    </row>
    <row r="403" spans="1:2" x14ac:dyDescent="0.35">
      <c r="A403" s="25">
        <v>35737</v>
      </c>
      <c r="B403">
        <v>2.88</v>
      </c>
    </row>
    <row r="404" spans="1:2" x14ac:dyDescent="0.35">
      <c r="A404" s="25">
        <v>35738</v>
      </c>
      <c r="B404">
        <v>3.19</v>
      </c>
    </row>
    <row r="405" spans="1:2" x14ac:dyDescent="0.35">
      <c r="A405" s="25">
        <v>35739</v>
      </c>
      <c r="B405">
        <v>3.35</v>
      </c>
    </row>
    <row r="406" spans="1:2" x14ac:dyDescent="0.35">
      <c r="A406" s="25">
        <v>35740</v>
      </c>
      <c r="B406">
        <v>3.3</v>
      </c>
    </row>
    <row r="407" spans="1:2" x14ac:dyDescent="0.35">
      <c r="A407" s="25">
        <v>35741</v>
      </c>
      <c r="B407">
        <v>3.09</v>
      </c>
    </row>
    <row r="408" spans="1:2" x14ac:dyDescent="0.35">
      <c r="A408" s="25">
        <v>35744</v>
      </c>
      <c r="B408">
        <v>3.04</v>
      </c>
    </row>
    <row r="409" spans="1:2" x14ac:dyDescent="0.35">
      <c r="A409" s="25">
        <v>35745</v>
      </c>
      <c r="B409">
        <v>2.88</v>
      </c>
    </row>
    <row r="410" spans="1:2" x14ac:dyDescent="0.35">
      <c r="A410" s="25">
        <v>35746</v>
      </c>
      <c r="B410">
        <v>2.72</v>
      </c>
    </row>
    <row r="411" spans="1:2" x14ac:dyDescent="0.35">
      <c r="A411" s="25">
        <v>35747</v>
      </c>
      <c r="B411">
        <v>2.86</v>
      </c>
    </row>
    <row r="412" spans="1:2" x14ac:dyDescent="0.35">
      <c r="A412" s="25">
        <v>35748</v>
      </c>
      <c r="B412">
        <v>2.99</v>
      </c>
    </row>
    <row r="413" spans="1:2" x14ac:dyDescent="0.35">
      <c r="A413" s="25">
        <v>35751</v>
      </c>
      <c r="B413">
        <v>3.25</v>
      </c>
    </row>
    <row r="414" spans="1:2" x14ac:dyDescent="0.35">
      <c r="A414" s="25">
        <v>35752</v>
      </c>
      <c r="B414">
        <v>3.23</v>
      </c>
    </row>
    <row r="415" spans="1:2" x14ac:dyDescent="0.35">
      <c r="A415" s="25">
        <v>35753</v>
      </c>
      <c r="B415">
        <v>3.16</v>
      </c>
    </row>
    <row r="416" spans="1:2" x14ac:dyDescent="0.35">
      <c r="A416" s="25">
        <v>35754</v>
      </c>
      <c r="B416">
        <v>3.35</v>
      </c>
    </row>
    <row r="417" spans="1:2" x14ac:dyDescent="0.35">
      <c r="A417" s="25">
        <v>35755</v>
      </c>
      <c r="B417">
        <v>3.3</v>
      </c>
    </row>
    <row r="418" spans="1:2" x14ac:dyDescent="0.35">
      <c r="A418" s="25">
        <v>35758</v>
      </c>
      <c r="B418">
        <v>3.03</v>
      </c>
    </row>
    <row r="419" spans="1:2" x14ac:dyDescent="0.35">
      <c r="A419" s="25">
        <v>35759</v>
      </c>
      <c r="B419">
        <v>3.18</v>
      </c>
    </row>
    <row r="420" spans="1:2" x14ac:dyDescent="0.35">
      <c r="A420" s="25">
        <v>35760</v>
      </c>
      <c r="B420">
        <v>3.18</v>
      </c>
    </row>
    <row r="421" spans="1:2" x14ac:dyDescent="0.35">
      <c r="A421" s="25">
        <v>35762</v>
      </c>
      <c r="B421">
        <v>3.2</v>
      </c>
    </row>
    <row r="422" spans="1:2" x14ac:dyDescent="0.35">
      <c r="A422" s="25">
        <v>35765</v>
      </c>
      <c r="B422">
        <v>3.38</v>
      </c>
    </row>
    <row r="423" spans="1:2" x14ac:dyDescent="0.35">
      <c r="A423" s="25">
        <v>35766</v>
      </c>
      <c r="B423">
        <v>3.31</v>
      </c>
    </row>
    <row r="424" spans="1:2" x14ac:dyDescent="0.35">
      <c r="A424" s="25">
        <v>35767</v>
      </c>
      <c r="B424">
        <v>3.37</v>
      </c>
    </row>
    <row r="425" spans="1:2" x14ac:dyDescent="0.35">
      <c r="A425" s="25">
        <v>35768</v>
      </c>
      <c r="B425">
        <v>3.36</v>
      </c>
    </row>
    <row r="426" spans="1:2" x14ac:dyDescent="0.35">
      <c r="A426" s="25">
        <v>35769</v>
      </c>
      <c r="B426">
        <v>3.52</v>
      </c>
    </row>
    <row r="427" spans="1:2" x14ac:dyDescent="0.35">
      <c r="A427" s="25">
        <v>35772</v>
      </c>
      <c r="B427">
        <v>3.73</v>
      </c>
    </row>
    <row r="428" spans="1:2" x14ac:dyDescent="0.35">
      <c r="A428" s="25">
        <v>35773</v>
      </c>
      <c r="B428">
        <v>3.71</v>
      </c>
    </row>
    <row r="429" spans="1:2" x14ac:dyDescent="0.35">
      <c r="A429" s="25">
        <v>35774</v>
      </c>
      <c r="B429">
        <v>3.68</v>
      </c>
    </row>
    <row r="430" spans="1:2" x14ac:dyDescent="0.35">
      <c r="A430" s="25">
        <v>35775</v>
      </c>
      <c r="B430">
        <v>3.66</v>
      </c>
    </row>
    <row r="431" spans="1:2" x14ac:dyDescent="0.35">
      <c r="A431" s="25">
        <v>35776</v>
      </c>
      <c r="B431">
        <v>3.72</v>
      </c>
    </row>
    <row r="432" spans="1:2" x14ac:dyDescent="0.35">
      <c r="A432" s="25">
        <v>35779</v>
      </c>
      <c r="B432">
        <v>3.62</v>
      </c>
    </row>
    <row r="433" spans="1:2" x14ac:dyDescent="0.35">
      <c r="A433" s="25">
        <v>35780</v>
      </c>
      <c r="B433">
        <v>3.77</v>
      </c>
    </row>
    <row r="434" spans="1:2" x14ac:dyDescent="0.35">
      <c r="A434" s="25">
        <v>35781</v>
      </c>
      <c r="B434">
        <v>3.72</v>
      </c>
    </row>
    <row r="435" spans="1:2" x14ac:dyDescent="0.35">
      <c r="A435" s="25">
        <v>35782</v>
      </c>
      <c r="B435">
        <v>3.63</v>
      </c>
    </row>
    <row r="436" spans="1:2" x14ac:dyDescent="0.35">
      <c r="A436" s="25">
        <v>35783</v>
      </c>
      <c r="B436">
        <v>3.87</v>
      </c>
    </row>
    <row r="437" spans="1:2" x14ac:dyDescent="0.35">
      <c r="A437" s="25">
        <v>35786</v>
      </c>
      <c r="B437">
        <v>4.03</v>
      </c>
    </row>
    <row r="438" spans="1:2" x14ac:dyDescent="0.35">
      <c r="A438" s="25">
        <v>35787</v>
      </c>
      <c r="B438">
        <v>4.07</v>
      </c>
    </row>
    <row r="439" spans="1:2" x14ac:dyDescent="0.35">
      <c r="A439" s="25">
        <v>35788</v>
      </c>
      <c r="B439">
        <v>4.03</v>
      </c>
    </row>
    <row r="440" spans="1:2" x14ac:dyDescent="0.35">
      <c r="A440" s="25">
        <v>35790</v>
      </c>
      <c r="B440">
        <v>4.13</v>
      </c>
    </row>
    <row r="441" spans="1:2" x14ac:dyDescent="0.35">
      <c r="A441" s="25">
        <v>35793</v>
      </c>
      <c r="B441">
        <v>4.3099999999999996</v>
      </c>
    </row>
    <row r="442" spans="1:2" x14ac:dyDescent="0.35">
      <c r="A442" s="25">
        <v>35794</v>
      </c>
      <c r="B442">
        <v>4.4400000000000004</v>
      </c>
    </row>
    <row r="443" spans="1:2" x14ac:dyDescent="0.35">
      <c r="A443" s="25">
        <v>35795</v>
      </c>
      <c r="B443">
        <v>4.33</v>
      </c>
    </row>
    <row r="444" spans="1:2" x14ac:dyDescent="0.35">
      <c r="A444" s="25">
        <v>35797</v>
      </c>
      <c r="B444">
        <v>4.1399999999999997</v>
      </c>
    </row>
    <row r="445" spans="1:2" x14ac:dyDescent="0.35">
      <c r="A445" s="25">
        <v>35800</v>
      </c>
      <c r="B445">
        <v>3.93</v>
      </c>
    </row>
    <row r="446" spans="1:2" x14ac:dyDescent="0.35">
      <c r="A446" s="25">
        <v>35801</v>
      </c>
      <c r="B446">
        <v>4</v>
      </c>
    </row>
    <row r="447" spans="1:2" x14ac:dyDescent="0.35">
      <c r="A447" s="25">
        <v>35802</v>
      </c>
      <c r="B447">
        <v>3.99</v>
      </c>
    </row>
    <row r="448" spans="1:2" x14ac:dyDescent="0.35">
      <c r="A448" s="25">
        <v>35803</v>
      </c>
      <c r="B448">
        <v>4.0199999999999996</v>
      </c>
    </row>
    <row r="449" spans="1:2" x14ac:dyDescent="0.35">
      <c r="A449" s="25">
        <v>35804</v>
      </c>
      <c r="B449">
        <v>3.87</v>
      </c>
    </row>
    <row r="450" spans="1:2" x14ac:dyDescent="0.35">
      <c r="A450" s="25">
        <v>35807</v>
      </c>
      <c r="B450">
        <v>3.91</v>
      </c>
    </row>
    <row r="451" spans="1:2" x14ac:dyDescent="0.35">
      <c r="A451" s="25">
        <v>35808</v>
      </c>
      <c r="B451">
        <v>4.1100000000000003</v>
      </c>
    </row>
    <row r="452" spans="1:2" x14ac:dyDescent="0.35">
      <c r="A452" s="25">
        <v>35809</v>
      </c>
      <c r="B452">
        <v>4.1900000000000004</v>
      </c>
    </row>
    <row r="453" spans="1:2" x14ac:dyDescent="0.35">
      <c r="A453" s="25">
        <v>35810</v>
      </c>
      <c r="B453">
        <v>4.08</v>
      </c>
    </row>
    <row r="454" spans="1:2" x14ac:dyDescent="0.35">
      <c r="A454" s="25">
        <v>35811</v>
      </c>
      <c r="B454">
        <v>4.08</v>
      </c>
    </row>
    <row r="455" spans="1:2" x14ac:dyDescent="0.35">
      <c r="A455" s="25">
        <v>35815</v>
      </c>
      <c r="B455">
        <v>4.03</v>
      </c>
    </row>
    <row r="456" spans="1:2" x14ac:dyDescent="0.35">
      <c r="A456" s="25">
        <v>35816</v>
      </c>
      <c r="B456">
        <v>3.99</v>
      </c>
    </row>
    <row r="457" spans="1:2" x14ac:dyDescent="0.35">
      <c r="A457" s="25">
        <v>35817</v>
      </c>
      <c r="B457">
        <v>3.89</v>
      </c>
    </row>
    <row r="458" spans="1:2" x14ac:dyDescent="0.35">
      <c r="A458" s="25">
        <v>35818</v>
      </c>
      <c r="B458">
        <v>3.86</v>
      </c>
    </row>
    <row r="459" spans="1:2" x14ac:dyDescent="0.35">
      <c r="A459" s="25">
        <v>35821</v>
      </c>
      <c r="B459">
        <v>3.74</v>
      </c>
    </row>
    <row r="460" spans="1:2" x14ac:dyDescent="0.35">
      <c r="A460" s="25">
        <v>35822</v>
      </c>
      <c r="B460">
        <v>3.75</v>
      </c>
    </row>
    <row r="461" spans="1:2" x14ac:dyDescent="0.35">
      <c r="A461" s="25">
        <v>35823</v>
      </c>
      <c r="B461">
        <v>3.63</v>
      </c>
    </row>
    <row r="462" spans="1:2" x14ac:dyDescent="0.35">
      <c r="A462" s="25">
        <v>35824</v>
      </c>
      <c r="B462">
        <v>3.87</v>
      </c>
    </row>
    <row r="463" spans="1:2" x14ac:dyDescent="0.35">
      <c r="A463" s="25">
        <v>35825</v>
      </c>
      <c r="B463">
        <v>3.96</v>
      </c>
    </row>
    <row r="464" spans="1:2" x14ac:dyDescent="0.35">
      <c r="A464" s="25">
        <v>35828</v>
      </c>
      <c r="B464">
        <v>4.12</v>
      </c>
    </row>
    <row r="465" spans="1:2" x14ac:dyDescent="0.35">
      <c r="A465" s="25">
        <v>35829</v>
      </c>
      <c r="B465">
        <v>4.05</v>
      </c>
    </row>
    <row r="466" spans="1:2" x14ac:dyDescent="0.35">
      <c r="A466" s="25">
        <v>35830</v>
      </c>
      <c r="B466">
        <v>3.98</v>
      </c>
    </row>
    <row r="467" spans="1:2" x14ac:dyDescent="0.35">
      <c r="A467" s="25">
        <v>35831</v>
      </c>
      <c r="B467">
        <v>3.89</v>
      </c>
    </row>
    <row r="468" spans="1:2" x14ac:dyDescent="0.35">
      <c r="A468" s="25">
        <v>35832</v>
      </c>
      <c r="B468">
        <v>4.0199999999999996</v>
      </c>
    </row>
    <row r="469" spans="1:2" x14ac:dyDescent="0.35">
      <c r="A469" s="25">
        <v>35835</v>
      </c>
      <c r="B469">
        <v>3.99</v>
      </c>
    </row>
    <row r="470" spans="1:2" x14ac:dyDescent="0.35">
      <c r="A470" s="25">
        <v>35836</v>
      </c>
      <c r="B470">
        <v>4.04</v>
      </c>
    </row>
    <row r="471" spans="1:2" x14ac:dyDescent="0.35">
      <c r="A471" s="25">
        <v>35837</v>
      </c>
      <c r="B471">
        <v>4.07</v>
      </c>
    </row>
    <row r="472" spans="1:2" x14ac:dyDescent="0.35">
      <c r="A472" s="25">
        <v>35838</v>
      </c>
      <c r="B472">
        <v>4.07</v>
      </c>
    </row>
    <row r="473" spans="1:2" x14ac:dyDescent="0.35">
      <c r="A473" s="25">
        <v>35839</v>
      </c>
      <c r="B473">
        <v>4.05</v>
      </c>
    </row>
    <row r="474" spans="1:2" x14ac:dyDescent="0.35">
      <c r="A474" s="25">
        <v>35843</v>
      </c>
      <c r="B474">
        <v>4.0199999999999996</v>
      </c>
    </row>
    <row r="475" spans="1:2" x14ac:dyDescent="0.35">
      <c r="A475" s="25">
        <v>35844</v>
      </c>
      <c r="B475">
        <v>3.97</v>
      </c>
    </row>
    <row r="476" spans="1:2" x14ac:dyDescent="0.35">
      <c r="A476" s="25">
        <v>35845</v>
      </c>
      <c r="B476">
        <v>4</v>
      </c>
    </row>
    <row r="477" spans="1:2" x14ac:dyDescent="0.35">
      <c r="A477" s="25">
        <v>35846</v>
      </c>
      <c r="B477">
        <v>4.01</v>
      </c>
    </row>
    <row r="478" spans="1:2" x14ac:dyDescent="0.35">
      <c r="A478" s="25">
        <v>35849</v>
      </c>
      <c r="B478">
        <v>3.96</v>
      </c>
    </row>
    <row r="479" spans="1:2" x14ac:dyDescent="0.35">
      <c r="A479" s="25">
        <v>35850</v>
      </c>
      <c r="B479">
        <v>3.85</v>
      </c>
    </row>
    <row r="480" spans="1:2" x14ac:dyDescent="0.35">
      <c r="A480" s="25">
        <v>35851</v>
      </c>
      <c r="B480">
        <v>3.86</v>
      </c>
    </row>
    <row r="481" spans="1:2" x14ac:dyDescent="0.35">
      <c r="A481" s="25">
        <v>35852</v>
      </c>
      <c r="B481">
        <v>4.26</v>
      </c>
    </row>
    <row r="482" spans="1:2" x14ac:dyDescent="0.35">
      <c r="A482" s="25">
        <v>35853</v>
      </c>
      <c r="B482">
        <v>4.57</v>
      </c>
    </row>
    <row r="483" spans="1:2" x14ac:dyDescent="0.35">
      <c r="A483" s="25">
        <v>35856</v>
      </c>
      <c r="B483">
        <v>4.57</v>
      </c>
    </row>
    <row r="484" spans="1:2" x14ac:dyDescent="0.35">
      <c r="A484" s="25">
        <v>35857</v>
      </c>
      <c r="B484">
        <v>4.5599999999999996</v>
      </c>
    </row>
    <row r="485" spans="1:2" x14ac:dyDescent="0.35">
      <c r="A485" s="25">
        <v>35858</v>
      </c>
      <c r="B485">
        <v>4.4800000000000004</v>
      </c>
    </row>
    <row r="486" spans="1:2" x14ac:dyDescent="0.35">
      <c r="A486" s="25">
        <v>35859</v>
      </c>
      <c r="B486">
        <v>4.71</v>
      </c>
    </row>
    <row r="487" spans="1:2" x14ac:dyDescent="0.35">
      <c r="A487" s="25">
        <v>35860</v>
      </c>
      <c r="B487">
        <v>5.04</v>
      </c>
    </row>
    <row r="488" spans="1:2" x14ac:dyDescent="0.35">
      <c r="A488" s="25">
        <v>35863</v>
      </c>
      <c r="B488">
        <v>5.49</v>
      </c>
    </row>
    <row r="489" spans="1:2" x14ac:dyDescent="0.35">
      <c r="A489" s="25">
        <v>35864</v>
      </c>
      <c r="B489">
        <v>5.47</v>
      </c>
    </row>
    <row r="490" spans="1:2" x14ac:dyDescent="0.35">
      <c r="A490" s="25">
        <v>35865</v>
      </c>
      <c r="B490">
        <v>5.27</v>
      </c>
    </row>
    <row r="491" spans="1:2" x14ac:dyDescent="0.35">
      <c r="A491" s="25">
        <v>35866</v>
      </c>
      <c r="B491">
        <v>5.12</v>
      </c>
    </row>
    <row r="492" spans="1:2" x14ac:dyDescent="0.35">
      <c r="A492" s="25">
        <v>35867</v>
      </c>
      <c r="B492">
        <v>5.21</v>
      </c>
    </row>
    <row r="493" spans="1:2" x14ac:dyDescent="0.35">
      <c r="A493" s="25">
        <v>35870</v>
      </c>
      <c r="B493">
        <v>5.31</v>
      </c>
    </row>
    <row r="494" spans="1:2" x14ac:dyDescent="0.35">
      <c r="A494" s="25">
        <v>35871</v>
      </c>
      <c r="B494">
        <v>5.24</v>
      </c>
    </row>
    <row r="495" spans="1:2" x14ac:dyDescent="0.35">
      <c r="A495" s="25">
        <v>35872</v>
      </c>
      <c r="B495">
        <v>5.39</v>
      </c>
    </row>
    <row r="496" spans="1:2" x14ac:dyDescent="0.35">
      <c r="A496" s="25">
        <v>35873</v>
      </c>
      <c r="B496">
        <v>5.24</v>
      </c>
    </row>
    <row r="497" spans="1:2" x14ac:dyDescent="0.35">
      <c r="A497" s="25">
        <v>35874</v>
      </c>
      <c r="B497">
        <v>5.2</v>
      </c>
    </row>
    <row r="498" spans="1:2" x14ac:dyDescent="0.35">
      <c r="A498" s="25">
        <v>35877</v>
      </c>
      <c r="B498">
        <v>5.19</v>
      </c>
    </row>
    <row r="499" spans="1:2" x14ac:dyDescent="0.35">
      <c r="A499" s="25">
        <v>35878</v>
      </c>
      <c r="B499">
        <v>5.43</v>
      </c>
    </row>
    <row r="500" spans="1:2" x14ac:dyDescent="0.35">
      <c r="A500" s="25">
        <v>35879</v>
      </c>
      <c r="B500">
        <v>5.52</v>
      </c>
    </row>
    <row r="501" spans="1:2" x14ac:dyDescent="0.35">
      <c r="A501" s="25">
        <v>35880</v>
      </c>
      <c r="B501">
        <v>5.56</v>
      </c>
    </row>
    <row r="502" spans="1:2" x14ac:dyDescent="0.35">
      <c r="A502" s="25">
        <v>35881</v>
      </c>
      <c r="B502">
        <v>5.66</v>
      </c>
    </row>
    <row r="503" spans="1:2" x14ac:dyDescent="0.35">
      <c r="A503" s="25">
        <v>35884</v>
      </c>
      <c r="B503">
        <v>5.82</v>
      </c>
    </row>
    <row r="504" spans="1:2" x14ac:dyDescent="0.35">
      <c r="A504" s="25">
        <v>35885</v>
      </c>
      <c r="B504">
        <v>5.78</v>
      </c>
    </row>
    <row r="505" spans="1:2" x14ac:dyDescent="0.35">
      <c r="A505" s="25">
        <v>35886</v>
      </c>
      <c r="B505">
        <v>6.11</v>
      </c>
    </row>
    <row r="506" spans="1:2" x14ac:dyDescent="0.35">
      <c r="A506" s="25">
        <v>35887</v>
      </c>
      <c r="B506">
        <v>6.49</v>
      </c>
    </row>
    <row r="507" spans="1:2" x14ac:dyDescent="0.35">
      <c r="A507" s="25">
        <v>35888</v>
      </c>
      <c r="B507">
        <v>6.4</v>
      </c>
    </row>
    <row r="508" spans="1:2" x14ac:dyDescent="0.35">
      <c r="A508" s="25">
        <v>35891</v>
      </c>
      <c r="B508">
        <v>6.19</v>
      </c>
    </row>
    <row r="509" spans="1:2" x14ac:dyDescent="0.35">
      <c r="A509" s="25">
        <v>35892</v>
      </c>
      <c r="B509">
        <v>5.83</v>
      </c>
    </row>
    <row r="510" spans="1:2" x14ac:dyDescent="0.35">
      <c r="A510" s="25">
        <v>35893</v>
      </c>
      <c r="B510">
        <v>6.08</v>
      </c>
    </row>
    <row r="511" spans="1:2" x14ac:dyDescent="0.35">
      <c r="A511" s="25">
        <v>35894</v>
      </c>
      <c r="B511">
        <v>7.16</v>
      </c>
    </row>
    <row r="512" spans="1:2" x14ac:dyDescent="0.35">
      <c r="A512" s="25">
        <v>35898</v>
      </c>
      <c r="B512">
        <v>7.06</v>
      </c>
    </row>
    <row r="513" spans="1:2" x14ac:dyDescent="0.35">
      <c r="A513" s="25">
        <v>35899</v>
      </c>
      <c r="B513">
        <v>7.18</v>
      </c>
    </row>
    <row r="514" spans="1:2" x14ac:dyDescent="0.35">
      <c r="A514" s="25">
        <v>35900</v>
      </c>
      <c r="B514">
        <v>7.39</v>
      </c>
    </row>
    <row r="515" spans="1:2" x14ac:dyDescent="0.35">
      <c r="A515" s="25">
        <v>35901</v>
      </c>
      <c r="B515">
        <v>8.02</v>
      </c>
    </row>
    <row r="516" spans="1:2" x14ac:dyDescent="0.35">
      <c r="A516" s="25">
        <v>35902</v>
      </c>
      <c r="B516">
        <v>7.59</v>
      </c>
    </row>
    <row r="517" spans="1:2" x14ac:dyDescent="0.35">
      <c r="A517" s="25">
        <v>35905</v>
      </c>
      <c r="B517">
        <v>7.86</v>
      </c>
    </row>
    <row r="518" spans="1:2" x14ac:dyDescent="0.35">
      <c r="A518" s="25">
        <v>35906</v>
      </c>
      <c r="B518">
        <v>7.71</v>
      </c>
    </row>
    <row r="519" spans="1:2" x14ac:dyDescent="0.35">
      <c r="A519" s="25">
        <v>35907</v>
      </c>
      <c r="B519">
        <v>7.4</v>
      </c>
    </row>
    <row r="520" spans="1:2" x14ac:dyDescent="0.35">
      <c r="A520" s="25">
        <v>35908</v>
      </c>
      <c r="B520">
        <v>7.01</v>
      </c>
    </row>
    <row r="521" spans="1:2" x14ac:dyDescent="0.35">
      <c r="A521" s="25">
        <v>35909</v>
      </c>
      <c r="B521">
        <v>7.17</v>
      </c>
    </row>
    <row r="522" spans="1:2" x14ac:dyDescent="0.35">
      <c r="A522" s="25">
        <v>35912</v>
      </c>
      <c r="B522">
        <v>7.01</v>
      </c>
    </row>
    <row r="523" spans="1:2" x14ac:dyDescent="0.35">
      <c r="A523" s="25">
        <v>35913</v>
      </c>
      <c r="B523">
        <v>7.41</v>
      </c>
    </row>
    <row r="524" spans="1:2" x14ac:dyDescent="0.35">
      <c r="A524" s="25">
        <v>35914</v>
      </c>
      <c r="B524">
        <v>7.39</v>
      </c>
    </row>
    <row r="525" spans="1:2" x14ac:dyDescent="0.35">
      <c r="A525" s="25">
        <v>35915</v>
      </c>
      <c r="B525">
        <v>7.43</v>
      </c>
    </row>
    <row r="526" spans="1:2" x14ac:dyDescent="0.35">
      <c r="A526" s="25">
        <v>35916</v>
      </c>
      <c r="B526">
        <v>7.41</v>
      </c>
    </row>
    <row r="527" spans="1:2" x14ac:dyDescent="0.35">
      <c r="A527" s="25">
        <v>35919</v>
      </c>
      <c r="B527">
        <v>7.55</v>
      </c>
    </row>
    <row r="528" spans="1:2" x14ac:dyDescent="0.35">
      <c r="A528" s="25">
        <v>35920</v>
      </c>
      <c r="B528">
        <v>7.3</v>
      </c>
    </row>
    <row r="529" spans="1:2" x14ac:dyDescent="0.35">
      <c r="A529" s="25">
        <v>35921</v>
      </c>
      <c r="B529">
        <v>7.19</v>
      </c>
    </row>
    <row r="530" spans="1:2" x14ac:dyDescent="0.35">
      <c r="A530" s="25">
        <v>35922</v>
      </c>
      <c r="B530">
        <v>7.2</v>
      </c>
    </row>
    <row r="531" spans="1:2" x14ac:dyDescent="0.35">
      <c r="A531" s="25">
        <v>35923</v>
      </c>
      <c r="B531">
        <v>7.36</v>
      </c>
    </row>
    <row r="532" spans="1:2" x14ac:dyDescent="0.35">
      <c r="A532" s="25">
        <v>35926</v>
      </c>
      <c r="B532">
        <v>7.14</v>
      </c>
    </row>
    <row r="533" spans="1:2" x14ac:dyDescent="0.35">
      <c r="A533" s="25">
        <v>35927</v>
      </c>
      <c r="B533">
        <v>7.23</v>
      </c>
    </row>
    <row r="534" spans="1:2" x14ac:dyDescent="0.35">
      <c r="A534" s="25">
        <v>35928</v>
      </c>
      <c r="B534">
        <v>7.75</v>
      </c>
    </row>
    <row r="535" spans="1:2" x14ac:dyDescent="0.35">
      <c r="A535" s="25">
        <v>35929</v>
      </c>
      <c r="B535">
        <v>7.52</v>
      </c>
    </row>
    <row r="536" spans="1:2" x14ac:dyDescent="0.35">
      <c r="A536" s="25">
        <v>35930</v>
      </c>
      <c r="B536">
        <v>7.38</v>
      </c>
    </row>
    <row r="537" spans="1:2" x14ac:dyDescent="0.35">
      <c r="A537" s="25">
        <v>35933</v>
      </c>
      <c r="B537">
        <v>7.29</v>
      </c>
    </row>
    <row r="538" spans="1:2" x14ac:dyDescent="0.35">
      <c r="A538" s="25">
        <v>35934</v>
      </c>
      <c r="B538">
        <v>7.38</v>
      </c>
    </row>
    <row r="539" spans="1:2" x14ac:dyDescent="0.35">
      <c r="A539" s="25">
        <v>35935</v>
      </c>
      <c r="B539">
        <v>7.3</v>
      </c>
    </row>
    <row r="540" spans="1:2" x14ac:dyDescent="0.35">
      <c r="A540" s="25">
        <v>35936</v>
      </c>
      <c r="B540">
        <v>7.31</v>
      </c>
    </row>
    <row r="541" spans="1:2" x14ac:dyDescent="0.35">
      <c r="A541" s="25">
        <v>35937</v>
      </c>
      <c r="B541">
        <v>7.15</v>
      </c>
    </row>
    <row r="542" spans="1:2" x14ac:dyDescent="0.35">
      <c r="A542" s="25">
        <v>35941</v>
      </c>
      <c r="B542">
        <v>6.77</v>
      </c>
    </row>
    <row r="543" spans="1:2" x14ac:dyDescent="0.35">
      <c r="A543" s="25">
        <v>35942</v>
      </c>
      <c r="B543">
        <v>7.2</v>
      </c>
    </row>
    <row r="544" spans="1:2" x14ac:dyDescent="0.35">
      <c r="A544" s="25">
        <v>35943</v>
      </c>
      <c r="B544">
        <v>6.88</v>
      </c>
    </row>
    <row r="545" spans="1:2" x14ac:dyDescent="0.35">
      <c r="A545" s="25">
        <v>35944</v>
      </c>
      <c r="B545">
        <v>6.84</v>
      </c>
    </row>
    <row r="546" spans="1:2" x14ac:dyDescent="0.35">
      <c r="A546" s="25">
        <v>35947</v>
      </c>
      <c r="B546">
        <v>6.52</v>
      </c>
    </row>
    <row r="547" spans="1:2" x14ac:dyDescent="0.35">
      <c r="A547" s="25">
        <v>35948</v>
      </c>
      <c r="B547">
        <v>6.55</v>
      </c>
    </row>
    <row r="548" spans="1:2" x14ac:dyDescent="0.35">
      <c r="A548" s="25">
        <v>35949</v>
      </c>
      <c r="B548">
        <v>6.38</v>
      </c>
    </row>
    <row r="549" spans="1:2" x14ac:dyDescent="0.35">
      <c r="A549" s="25">
        <v>35950</v>
      </c>
      <c r="B549">
        <v>6.41</v>
      </c>
    </row>
    <row r="550" spans="1:2" x14ac:dyDescent="0.35">
      <c r="A550" s="25">
        <v>35951</v>
      </c>
      <c r="B550">
        <v>6.56</v>
      </c>
    </row>
    <row r="551" spans="1:2" x14ac:dyDescent="0.35">
      <c r="A551" s="25">
        <v>35954</v>
      </c>
      <c r="B551">
        <v>6.84</v>
      </c>
    </row>
    <row r="552" spans="1:2" x14ac:dyDescent="0.35">
      <c r="A552" s="25">
        <v>35955</v>
      </c>
      <c r="B552">
        <v>7.37</v>
      </c>
    </row>
    <row r="553" spans="1:2" x14ac:dyDescent="0.35">
      <c r="A553" s="25">
        <v>35956</v>
      </c>
      <c r="B553">
        <v>7.15</v>
      </c>
    </row>
    <row r="554" spans="1:2" x14ac:dyDescent="0.35">
      <c r="A554" s="25">
        <v>35957</v>
      </c>
      <c r="B554">
        <v>7.2</v>
      </c>
    </row>
    <row r="555" spans="1:2" x14ac:dyDescent="0.35">
      <c r="A555" s="25">
        <v>35958</v>
      </c>
      <c r="B555">
        <v>7.11</v>
      </c>
    </row>
    <row r="556" spans="1:2" x14ac:dyDescent="0.35">
      <c r="A556" s="25">
        <v>35961</v>
      </c>
      <c r="B556">
        <v>7.2</v>
      </c>
    </row>
    <row r="557" spans="1:2" x14ac:dyDescent="0.35">
      <c r="A557" s="25">
        <v>35962</v>
      </c>
      <c r="B557">
        <v>7.62</v>
      </c>
    </row>
    <row r="558" spans="1:2" x14ac:dyDescent="0.35">
      <c r="A558" s="25">
        <v>35963</v>
      </c>
      <c r="B558">
        <v>8.16</v>
      </c>
    </row>
    <row r="559" spans="1:2" x14ac:dyDescent="0.35">
      <c r="A559" s="25">
        <v>35964</v>
      </c>
      <c r="B559">
        <v>7.98</v>
      </c>
    </row>
    <row r="560" spans="1:2" x14ac:dyDescent="0.35">
      <c r="A560" s="25">
        <v>35965</v>
      </c>
      <c r="B560">
        <v>8.08</v>
      </c>
    </row>
    <row r="561" spans="1:2" x14ac:dyDescent="0.35">
      <c r="A561" s="25">
        <v>35968</v>
      </c>
      <c r="B561">
        <v>8.7200000000000006</v>
      </c>
    </row>
    <row r="562" spans="1:2" x14ac:dyDescent="0.35">
      <c r="A562" s="25">
        <v>35969</v>
      </c>
      <c r="B562">
        <v>9.25</v>
      </c>
    </row>
    <row r="563" spans="1:2" x14ac:dyDescent="0.35">
      <c r="A563" s="25">
        <v>35970</v>
      </c>
      <c r="B563">
        <v>9.3000000000000007</v>
      </c>
    </row>
    <row r="564" spans="1:2" x14ac:dyDescent="0.35">
      <c r="A564" s="25">
        <v>35971</v>
      </c>
      <c r="B564">
        <v>9.52</v>
      </c>
    </row>
    <row r="565" spans="1:2" x14ac:dyDescent="0.35">
      <c r="A565" s="25">
        <v>35972</v>
      </c>
      <c r="B565">
        <v>9.2899999999999991</v>
      </c>
    </row>
    <row r="566" spans="1:2" x14ac:dyDescent="0.35">
      <c r="A566" s="25">
        <v>35975</v>
      </c>
      <c r="B566">
        <v>9.65</v>
      </c>
    </row>
    <row r="567" spans="1:2" x14ac:dyDescent="0.35">
      <c r="A567" s="25">
        <v>35976</v>
      </c>
      <c r="B567">
        <v>9.84</v>
      </c>
    </row>
    <row r="568" spans="1:2" x14ac:dyDescent="0.35">
      <c r="A568" s="25">
        <v>35977</v>
      </c>
      <c r="B568">
        <v>10.62</v>
      </c>
    </row>
    <row r="569" spans="1:2" x14ac:dyDescent="0.35">
      <c r="A569" s="25">
        <v>35978</v>
      </c>
      <c r="B569">
        <v>10.8</v>
      </c>
    </row>
    <row r="570" spans="1:2" x14ac:dyDescent="0.35">
      <c r="A570" s="25">
        <v>35982</v>
      </c>
      <c r="B570">
        <v>12.45</v>
      </c>
    </row>
    <row r="571" spans="1:2" x14ac:dyDescent="0.35">
      <c r="A571" s="25">
        <v>35983</v>
      </c>
      <c r="B571">
        <v>11.94</v>
      </c>
    </row>
    <row r="572" spans="1:2" x14ac:dyDescent="0.35">
      <c r="A572" s="25">
        <v>35984</v>
      </c>
      <c r="B572">
        <v>11.64</v>
      </c>
    </row>
    <row r="573" spans="1:2" x14ac:dyDescent="0.35">
      <c r="A573" s="25">
        <v>35985</v>
      </c>
      <c r="B573">
        <v>11.5</v>
      </c>
    </row>
    <row r="574" spans="1:2" x14ac:dyDescent="0.35">
      <c r="A574" s="25">
        <v>35986</v>
      </c>
      <c r="B574">
        <v>11.41</v>
      </c>
    </row>
    <row r="575" spans="1:2" x14ac:dyDescent="0.35">
      <c r="A575" s="25">
        <v>35989</v>
      </c>
      <c r="B575">
        <v>11.77</v>
      </c>
    </row>
    <row r="576" spans="1:2" x14ac:dyDescent="0.35">
      <c r="A576" s="25">
        <v>35990</v>
      </c>
      <c r="B576">
        <v>11.66</v>
      </c>
    </row>
    <row r="577" spans="1:2" x14ac:dyDescent="0.35">
      <c r="A577" s="25">
        <v>35991</v>
      </c>
      <c r="B577">
        <v>11.36</v>
      </c>
    </row>
    <row r="578" spans="1:2" x14ac:dyDescent="0.35">
      <c r="A578" s="25">
        <v>35992</v>
      </c>
      <c r="B578">
        <v>11.67</v>
      </c>
    </row>
    <row r="579" spans="1:2" x14ac:dyDescent="0.35">
      <c r="A579" s="25">
        <v>35993</v>
      </c>
      <c r="B579">
        <v>11.61</v>
      </c>
    </row>
    <row r="580" spans="1:2" x14ac:dyDescent="0.35">
      <c r="A580" s="25">
        <v>35996</v>
      </c>
      <c r="B580">
        <v>12.27</v>
      </c>
    </row>
    <row r="581" spans="1:2" x14ac:dyDescent="0.35">
      <c r="A581" s="25">
        <v>35997</v>
      </c>
      <c r="B581">
        <v>11.81</v>
      </c>
    </row>
    <row r="582" spans="1:2" x14ac:dyDescent="0.35">
      <c r="A582" s="25">
        <v>35998</v>
      </c>
      <c r="B582">
        <v>12.11</v>
      </c>
    </row>
    <row r="583" spans="1:2" x14ac:dyDescent="0.35">
      <c r="A583" s="25">
        <v>35999</v>
      </c>
      <c r="B583">
        <v>11.84</v>
      </c>
    </row>
    <row r="584" spans="1:2" x14ac:dyDescent="0.35">
      <c r="A584" s="25">
        <v>36000</v>
      </c>
      <c r="B584">
        <v>11.38</v>
      </c>
    </row>
    <row r="585" spans="1:2" x14ac:dyDescent="0.35">
      <c r="A585" s="25">
        <v>36003</v>
      </c>
      <c r="B585">
        <v>11.82</v>
      </c>
    </row>
    <row r="586" spans="1:2" x14ac:dyDescent="0.35">
      <c r="A586" s="25">
        <v>36004</v>
      </c>
      <c r="B586">
        <v>11.45</v>
      </c>
    </row>
    <row r="587" spans="1:2" x14ac:dyDescent="0.35">
      <c r="A587" s="25">
        <v>36005</v>
      </c>
      <c r="B587">
        <v>10.85</v>
      </c>
    </row>
    <row r="588" spans="1:2" x14ac:dyDescent="0.35">
      <c r="A588" s="25">
        <v>36006</v>
      </c>
      <c r="B588">
        <v>11.42</v>
      </c>
    </row>
    <row r="589" spans="1:2" x14ac:dyDescent="0.35">
      <c r="A589" s="25">
        <v>36007</v>
      </c>
      <c r="B589">
        <v>11.37</v>
      </c>
    </row>
    <row r="590" spans="1:2" x14ac:dyDescent="0.35">
      <c r="A590" s="25">
        <v>36010</v>
      </c>
      <c r="B590">
        <v>10.8</v>
      </c>
    </row>
    <row r="591" spans="1:2" x14ac:dyDescent="0.35">
      <c r="A591" s="25">
        <v>36011</v>
      </c>
      <c r="B591">
        <v>10.64</v>
      </c>
    </row>
    <row r="592" spans="1:2" x14ac:dyDescent="0.35">
      <c r="A592" s="25">
        <v>36012</v>
      </c>
      <c r="B592">
        <v>10.48</v>
      </c>
    </row>
    <row r="593" spans="1:2" x14ac:dyDescent="0.35">
      <c r="A593" s="25">
        <v>36013</v>
      </c>
      <c r="B593">
        <v>10.92</v>
      </c>
    </row>
    <row r="594" spans="1:2" x14ac:dyDescent="0.35">
      <c r="A594" s="25">
        <v>36014</v>
      </c>
      <c r="B594">
        <v>11.45</v>
      </c>
    </row>
    <row r="595" spans="1:2" x14ac:dyDescent="0.35">
      <c r="A595" s="25">
        <v>36017</v>
      </c>
      <c r="B595">
        <v>11.75</v>
      </c>
    </row>
    <row r="596" spans="1:2" x14ac:dyDescent="0.35">
      <c r="A596" s="25">
        <v>36018</v>
      </c>
      <c r="B596">
        <v>11.42</v>
      </c>
    </row>
    <row r="597" spans="1:2" x14ac:dyDescent="0.35">
      <c r="A597" s="25">
        <v>36019</v>
      </c>
      <c r="B597">
        <v>11.92</v>
      </c>
    </row>
    <row r="598" spans="1:2" x14ac:dyDescent="0.35">
      <c r="A598" s="25">
        <v>36020</v>
      </c>
      <c r="B598">
        <v>11.59</v>
      </c>
    </row>
    <row r="599" spans="1:2" x14ac:dyDescent="0.35">
      <c r="A599" s="25">
        <v>36021</v>
      </c>
      <c r="B599">
        <v>11.47</v>
      </c>
    </row>
    <row r="600" spans="1:2" x14ac:dyDescent="0.35">
      <c r="A600" s="25">
        <v>36024</v>
      </c>
      <c r="B600">
        <v>11.5</v>
      </c>
    </row>
    <row r="601" spans="1:2" x14ac:dyDescent="0.35">
      <c r="A601" s="25">
        <v>36025</v>
      </c>
      <c r="B601">
        <v>12.16</v>
      </c>
    </row>
    <row r="602" spans="1:2" x14ac:dyDescent="0.35">
      <c r="A602" s="25">
        <v>36026</v>
      </c>
      <c r="B602">
        <v>11.91</v>
      </c>
    </row>
    <row r="603" spans="1:2" x14ac:dyDescent="0.35">
      <c r="A603" s="25">
        <v>36027</v>
      </c>
      <c r="B603">
        <v>12.19</v>
      </c>
    </row>
    <row r="604" spans="1:2" x14ac:dyDescent="0.35">
      <c r="A604" s="25">
        <v>36028</v>
      </c>
      <c r="B604">
        <v>11.92</v>
      </c>
    </row>
    <row r="605" spans="1:2" x14ac:dyDescent="0.35">
      <c r="A605" s="25">
        <v>36031</v>
      </c>
      <c r="B605">
        <v>12.21</v>
      </c>
    </row>
    <row r="606" spans="1:2" x14ac:dyDescent="0.35">
      <c r="A606" s="25">
        <v>36032</v>
      </c>
      <c r="B606">
        <v>12.19</v>
      </c>
    </row>
    <row r="607" spans="1:2" x14ac:dyDescent="0.35">
      <c r="A607" s="25">
        <v>36033</v>
      </c>
      <c r="B607">
        <v>12.11</v>
      </c>
    </row>
    <row r="608" spans="1:2" x14ac:dyDescent="0.35">
      <c r="A608" s="25">
        <v>36034</v>
      </c>
      <c r="B608">
        <v>11.38</v>
      </c>
    </row>
    <row r="609" spans="1:2" x14ac:dyDescent="0.35">
      <c r="A609" s="25">
        <v>36035</v>
      </c>
      <c r="B609">
        <v>10.38</v>
      </c>
    </row>
    <row r="610" spans="1:2" x14ac:dyDescent="0.35">
      <c r="A610" s="25">
        <v>36038</v>
      </c>
      <c r="B610">
        <v>8.6199999999999992</v>
      </c>
    </row>
    <row r="611" spans="1:2" x14ac:dyDescent="0.35">
      <c r="A611" s="25">
        <v>36039</v>
      </c>
      <c r="B611">
        <v>9.0299999999999994</v>
      </c>
    </row>
    <row r="612" spans="1:2" x14ac:dyDescent="0.35">
      <c r="A612" s="25">
        <v>36040</v>
      </c>
      <c r="B612">
        <v>9.7200000000000006</v>
      </c>
    </row>
    <row r="613" spans="1:2" x14ac:dyDescent="0.35">
      <c r="A613" s="25">
        <v>36041</v>
      </c>
      <c r="B613">
        <v>9.4</v>
      </c>
    </row>
    <row r="614" spans="1:2" x14ac:dyDescent="0.35">
      <c r="A614" s="25">
        <v>36042</v>
      </c>
      <c r="B614">
        <v>9.42</v>
      </c>
    </row>
    <row r="615" spans="1:2" x14ac:dyDescent="0.35">
      <c r="A615" s="25">
        <v>36046</v>
      </c>
      <c r="B615">
        <v>10.58</v>
      </c>
    </row>
    <row r="616" spans="1:2" x14ac:dyDescent="0.35">
      <c r="A616" s="25">
        <v>36047</v>
      </c>
      <c r="B616">
        <v>10</v>
      </c>
    </row>
    <row r="617" spans="1:2" x14ac:dyDescent="0.35">
      <c r="A617" s="25">
        <v>36048</v>
      </c>
      <c r="B617">
        <v>9.98</v>
      </c>
    </row>
    <row r="618" spans="1:2" x14ac:dyDescent="0.35">
      <c r="A618" s="25">
        <v>36049</v>
      </c>
      <c r="B618">
        <v>9.98</v>
      </c>
    </row>
    <row r="619" spans="1:2" x14ac:dyDescent="0.35">
      <c r="A619" s="25">
        <v>36052</v>
      </c>
      <c r="B619">
        <v>10.48</v>
      </c>
    </row>
    <row r="620" spans="1:2" x14ac:dyDescent="0.35">
      <c r="A620" s="25">
        <v>36053</v>
      </c>
      <c r="B620">
        <v>10.55</v>
      </c>
    </row>
    <row r="621" spans="1:2" x14ac:dyDescent="0.35">
      <c r="A621" s="25">
        <v>36054</v>
      </c>
      <c r="B621">
        <v>11.67</v>
      </c>
    </row>
    <row r="622" spans="1:2" x14ac:dyDescent="0.35">
      <c r="A622" s="25">
        <v>36055</v>
      </c>
      <c r="B622">
        <v>11.26</v>
      </c>
    </row>
    <row r="623" spans="1:2" x14ac:dyDescent="0.35">
      <c r="A623" s="25">
        <v>36056</v>
      </c>
      <c r="B623">
        <v>11.3</v>
      </c>
    </row>
    <row r="624" spans="1:2" x14ac:dyDescent="0.35">
      <c r="A624" s="25">
        <v>36059</v>
      </c>
      <c r="B624">
        <v>12.04</v>
      </c>
    </row>
    <row r="625" spans="1:2" x14ac:dyDescent="0.35">
      <c r="A625" s="25">
        <v>36060</v>
      </c>
      <c r="B625">
        <v>12.87</v>
      </c>
    </row>
    <row r="626" spans="1:2" x14ac:dyDescent="0.35">
      <c r="A626" s="25">
        <v>36061</v>
      </c>
      <c r="B626">
        <v>14.73</v>
      </c>
    </row>
    <row r="627" spans="1:2" x14ac:dyDescent="0.35">
      <c r="A627" s="25">
        <v>36062</v>
      </c>
      <c r="B627">
        <v>14.41</v>
      </c>
    </row>
    <row r="628" spans="1:2" x14ac:dyDescent="0.35">
      <c r="A628" s="25">
        <v>36063</v>
      </c>
      <c r="B628">
        <v>15.12</v>
      </c>
    </row>
    <row r="629" spans="1:2" x14ac:dyDescent="0.35">
      <c r="A629" s="25">
        <v>36066</v>
      </c>
      <c r="B629">
        <v>15.99</v>
      </c>
    </row>
    <row r="630" spans="1:2" x14ac:dyDescent="0.35">
      <c r="A630" s="25">
        <v>36067</v>
      </c>
      <c r="B630">
        <v>16.440000000000001</v>
      </c>
    </row>
    <row r="631" spans="1:2" x14ac:dyDescent="0.35">
      <c r="A631" s="25">
        <v>36068</v>
      </c>
      <c r="B631">
        <v>16.190000000000001</v>
      </c>
    </row>
    <row r="632" spans="1:2" x14ac:dyDescent="0.35">
      <c r="A632" s="25">
        <v>36069</v>
      </c>
      <c r="B632">
        <v>14.12</v>
      </c>
    </row>
    <row r="633" spans="1:2" x14ac:dyDescent="0.35">
      <c r="A633" s="25">
        <v>36070</v>
      </c>
      <c r="B633">
        <v>15.88</v>
      </c>
    </row>
    <row r="634" spans="1:2" x14ac:dyDescent="0.35">
      <c r="A634" s="25">
        <v>36073</v>
      </c>
      <c r="B634">
        <v>15.73</v>
      </c>
    </row>
    <row r="635" spans="1:2" x14ac:dyDescent="0.35">
      <c r="A635" s="25">
        <v>36074</v>
      </c>
      <c r="B635">
        <v>15.6</v>
      </c>
    </row>
    <row r="636" spans="1:2" x14ac:dyDescent="0.35">
      <c r="A636" s="25">
        <v>36075</v>
      </c>
      <c r="B636">
        <v>14.3</v>
      </c>
    </row>
    <row r="637" spans="1:2" x14ac:dyDescent="0.35">
      <c r="A637" s="25">
        <v>36076</v>
      </c>
      <c r="B637">
        <v>13.1</v>
      </c>
    </row>
    <row r="638" spans="1:2" x14ac:dyDescent="0.35">
      <c r="A638" s="25">
        <v>36077</v>
      </c>
      <c r="B638">
        <v>13.2</v>
      </c>
    </row>
    <row r="639" spans="1:2" x14ac:dyDescent="0.35">
      <c r="A639" s="25">
        <v>36080</v>
      </c>
      <c r="B639">
        <v>14.3</v>
      </c>
    </row>
    <row r="640" spans="1:2" x14ac:dyDescent="0.35">
      <c r="A640" s="25">
        <v>36081</v>
      </c>
      <c r="B640">
        <v>13.74</v>
      </c>
    </row>
    <row r="641" spans="1:2" x14ac:dyDescent="0.35">
      <c r="A641" s="25">
        <v>36082</v>
      </c>
      <c r="B641">
        <v>13.98</v>
      </c>
    </row>
    <row r="642" spans="1:2" x14ac:dyDescent="0.35">
      <c r="A642" s="25">
        <v>36083</v>
      </c>
      <c r="B642">
        <v>14.92</v>
      </c>
    </row>
    <row r="643" spans="1:2" x14ac:dyDescent="0.35">
      <c r="A643" s="25">
        <v>36084</v>
      </c>
      <c r="B643">
        <v>14.45</v>
      </c>
    </row>
    <row r="644" spans="1:2" x14ac:dyDescent="0.35">
      <c r="A644" s="25">
        <v>36087</v>
      </c>
      <c r="B644">
        <v>14.69</v>
      </c>
    </row>
    <row r="645" spans="1:2" x14ac:dyDescent="0.35">
      <c r="A645" s="25">
        <v>36088</v>
      </c>
      <c r="B645">
        <v>14.44</v>
      </c>
    </row>
    <row r="646" spans="1:2" x14ac:dyDescent="0.35">
      <c r="A646" s="25">
        <v>36089</v>
      </c>
      <c r="B646">
        <v>14.97</v>
      </c>
    </row>
    <row r="647" spans="1:2" x14ac:dyDescent="0.35">
      <c r="A647" s="25">
        <v>36090</v>
      </c>
      <c r="B647">
        <v>15.27</v>
      </c>
    </row>
    <row r="648" spans="1:2" x14ac:dyDescent="0.35">
      <c r="A648" s="25">
        <v>36091</v>
      </c>
      <c r="B648">
        <v>15.27</v>
      </c>
    </row>
    <row r="649" spans="1:2" x14ac:dyDescent="0.35">
      <c r="A649" s="25">
        <v>36094</v>
      </c>
      <c r="B649">
        <v>15.99</v>
      </c>
    </row>
    <row r="650" spans="1:2" x14ac:dyDescent="0.35">
      <c r="A650" s="25">
        <v>36095</v>
      </c>
      <c r="B650">
        <v>15.47</v>
      </c>
    </row>
    <row r="651" spans="1:2" x14ac:dyDescent="0.35">
      <c r="A651" s="25">
        <v>36096</v>
      </c>
      <c r="B651">
        <v>15.84</v>
      </c>
    </row>
    <row r="652" spans="1:2" x14ac:dyDescent="0.35">
      <c r="A652" s="25">
        <v>36097</v>
      </c>
      <c r="B652">
        <v>16.399999999999999</v>
      </c>
    </row>
    <row r="653" spans="1:2" x14ac:dyDescent="0.35">
      <c r="A653" s="25">
        <v>36098</v>
      </c>
      <c r="B653">
        <v>16.36</v>
      </c>
    </row>
    <row r="654" spans="1:2" x14ac:dyDescent="0.35">
      <c r="A654" s="25">
        <v>36101</v>
      </c>
      <c r="B654">
        <v>18.18</v>
      </c>
    </row>
    <row r="655" spans="1:2" x14ac:dyDescent="0.35">
      <c r="A655" s="25">
        <v>36102</v>
      </c>
      <c r="B655">
        <v>17.77</v>
      </c>
    </row>
    <row r="656" spans="1:2" x14ac:dyDescent="0.35">
      <c r="A656" s="25">
        <v>36103</v>
      </c>
      <c r="B656">
        <v>18.920000000000002</v>
      </c>
    </row>
    <row r="657" spans="1:2" x14ac:dyDescent="0.35">
      <c r="A657" s="25">
        <v>36104</v>
      </c>
      <c r="B657">
        <v>18.96</v>
      </c>
    </row>
    <row r="658" spans="1:2" x14ac:dyDescent="0.35">
      <c r="A658" s="25">
        <v>36105</v>
      </c>
      <c r="B658">
        <v>19.2</v>
      </c>
    </row>
    <row r="659" spans="1:2" x14ac:dyDescent="0.35">
      <c r="A659" s="25">
        <v>36108</v>
      </c>
      <c r="B659">
        <v>20.59</v>
      </c>
    </row>
    <row r="660" spans="1:2" x14ac:dyDescent="0.35">
      <c r="A660" s="25">
        <v>36109</v>
      </c>
      <c r="B660">
        <v>22.07</v>
      </c>
    </row>
    <row r="661" spans="1:2" x14ac:dyDescent="0.35">
      <c r="A661" s="25">
        <v>36110</v>
      </c>
      <c r="B661">
        <v>20.62</v>
      </c>
    </row>
    <row r="662" spans="1:2" x14ac:dyDescent="0.35">
      <c r="A662" s="25">
        <v>36111</v>
      </c>
      <c r="B662">
        <v>21.66</v>
      </c>
    </row>
    <row r="663" spans="1:2" x14ac:dyDescent="0.35">
      <c r="A663" s="25">
        <v>36112</v>
      </c>
      <c r="B663">
        <v>21</v>
      </c>
    </row>
    <row r="664" spans="1:2" x14ac:dyDescent="0.35">
      <c r="A664" s="25">
        <v>36115</v>
      </c>
      <c r="B664">
        <v>21.66</v>
      </c>
    </row>
    <row r="665" spans="1:2" x14ac:dyDescent="0.35">
      <c r="A665" s="25">
        <v>36116</v>
      </c>
      <c r="B665">
        <v>22.09</v>
      </c>
    </row>
    <row r="666" spans="1:2" x14ac:dyDescent="0.35">
      <c r="A666" s="25">
        <v>36117</v>
      </c>
      <c r="B666">
        <v>23.77</v>
      </c>
    </row>
    <row r="667" spans="1:2" x14ac:dyDescent="0.35">
      <c r="A667" s="25">
        <v>36118</v>
      </c>
      <c r="B667">
        <v>23.23</v>
      </c>
    </row>
    <row r="668" spans="1:2" x14ac:dyDescent="0.35">
      <c r="A668" s="25">
        <v>36119</v>
      </c>
      <c r="B668">
        <v>23.88</v>
      </c>
    </row>
    <row r="669" spans="1:2" x14ac:dyDescent="0.35">
      <c r="A669" s="25">
        <v>36122</v>
      </c>
      <c r="B669">
        <v>27.68</v>
      </c>
    </row>
    <row r="670" spans="1:2" x14ac:dyDescent="0.35">
      <c r="A670" s="25">
        <v>36123</v>
      </c>
      <c r="B670">
        <v>26.28</v>
      </c>
    </row>
    <row r="671" spans="1:2" x14ac:dyDescent="0.35">
      <c r="A671" s="25">
        <v>36124</v>
      </c>
      <c r="B671">
        <v>26.23</v>
      </c>
    </row>
    <row r="672" spans="1:2" x14ac:dyDescent="0.35">
      <c r="A672" s="25">
        <v>36126</v>
      </c>
      <c r="B672">
        <v>27.12</v>
      </c>
    </row>
    <row r="673" spans="1:2" x14ac:dyDescent="0.35">
      <c r="A673" s="25">
        <v>36129</v>
      </c>
      <c r="B673">
        <v>24</v>
      </c>
    </row>
    <row r="674" spans="1:2" x14ac:dyDescent="0.35">
      <c r="A674" s="25">
        <v>36130</v>
      </c>
      <c r="B674">
        <v>25.78</v>
      </c>
    </row>
    <row r="675" spans="1:2" x14ac:dyDescent="0.35">
      <c r="A675" s="25">
        <v>36131</v>
      </c>
      <c r="B675">
        <v>24.63</v>
      </c>
    </row>
    <row r="676" spans="1:2" x14ac:dyDescent="0.35">
      <c r="A676" s="25">
        <v>36132</v>
      </c>
      <c r="B676">
        <v>22.97</v>
      </c>
    </row>
    <row r="677" spans="1:2" x14ac:dyDescent="0.35">
      <c r="A677" s="25">
        <v>36133</v>
      </c>
      <c r="B677">
        <v>23.72</v>
      </c>
    </row>
    <row r="678" spans="1:2" x14ac:dyDescent="0.35">
      <c r="A678" s="25">
        <v>36136</v>
      </c>
      <c r="B678">
        <v>23.82</v>
      </c>
    </row>
    <row r="679" spans="1:2" x14ac:dyDescent="0.35">
      <c r="A679" s="25">
        <v>36137</v>
      </c>
      <c r="B679">
        <v>24.81</v>
      </c>
    </row>
    <row r="680" spans="1:2" x14ac:dyDescent="0.35">
      <c r="A680" s="25">
        <v>36138</v>
      </c>
      <c r="B680">
        <v>24.73</v>
      </c>
    </row>
    <row r="681" spans="1:2" x14ac:dyDescent="0.35">
      <c r="A681" s="25">
        <v>36139</v>
      </c>
      <c r="B681">
        <v>24.09</v>
      </c>
    </row>
    <row r="682" spans="1:2" x14ac:dyDescent="0.35">
      <c r="A682" s="25">
        <v>36140</v>
      </c>
      <c r="B682">
        <v>24.46</v>
      </c>
    </row>
    <row r="683" spans="1:2" x14ac:dyDescent="0.35">
      <c r="A683" s="25">
        <v>36143</v>
      </c>
      <c r="B683">
        <v>23.91</v>
      </c>
    </row>
    <row r="684" spans="1:2" x14ac:dyDescent="0.35">
      <c r="A684" s="25">
        <v>36144</v>
      </c>
      <c r="B684">
        <v>24.75</v>
      </c>
    </row>
    <row r="685" spans="1:2" x14ac:dyDescent="0.35">
      <c r="A685" s="25">
        <v>36145</v>
      </c>
      <c r="B685">
        <v>25.64</v>
      </c>
    </row>
    <row r="686" spans="1:2" x14ac:dyDescent="0.35">
      <c r="A686" s="25">
        <v>36146</v>
      </c>
      <c r="B686">
        <v>25.69</v>
      </c>
    </row>
    <row r="687" spans="1:2" x14ac:dyDescent="0.35">
      <c r="A687" s="25">
        <v>36147</v>
      </c>
      <c r="B687">
        <v>26.54</v>
      </c>
    </row>
    <row r="688" spans="1:2" x14ac:dyDescent="0.35">
      <c r="A688" s="25">
        <v>36150</v>
      </c>
      <c r="B688">
        <v>30.94</v>
      </c>
    </row>
    <row r="689" spans="1:2" x14ac:dyDescent="0.35">
      <c r="A689" s="25">
        <v>36151</v>
      </c>
      <c r="B689">
        <v>30.62</v>
      </c>
    </row>
    <row r="690" spans="1:2" x14ac:dyDescent="0.35">
      <c r="A690" s="25">
        <v>36152</v>
      </c>
      <c r="B690">
        <v>31.25</v>
      </c>
    </row>
    <row r="691" spans="1:2" x14ac:dyDescent="0.35">
      <c r="A691" s="25">
        <v>36153</v>
      </c>
      <c r="B691">
        <v>30.89</v>
      </c>
    </row>
    <row r="692" spans="1:2" x14ac:dyDescent="0.35">
      <c r="A692" s="25">
        <v>36157</v>
      </c>
      <c r="B692">
        <v>34.44</v>
      </c>
    </row>
    <row r="693" spans="1:2" x14ac:dyDescent="0.35">
      <c r="A693" s="25">
        <v>36158</v>
      </c>
      <c r="B693">
        <v>33.75</v>
      </c>
    </row>
    <row r="694" spans="1:2" x14ac:dyDescent="0.35">
      <c r="A694" s="25">
        <v>36159</v>
      </c>
      <c r="B694">
        <v>30.58</v>
      </c>
    </row>
    <row r="695" spans="1:2" x14ac:dyDescent="0.35">
      <c r="A695" s="25">
        <v>36160</v>
      </c>
      <c r="B695">
        <v>29.62</v>
      </c>
    </row>
    <row r="696" spans="1:2" x14ac:dyDescent="0.35">
      <c r="A696" s="25">
        <v>36164</v>
      </c>
      <c r="B696">
        <v>31</v>
      </c>
    </row>
    <row r="697" spans="1:2" x14ac:dyDescent="0.35">
      <c r="A697" s="25">
        <v>36165</v>
      </c>
      <c r="B697">
        <v>32.229999999999997</v>
      </c>
    </row>
    <row r="698" spans="1:2" x14ac:dyDescent="0.35">
      <c r="A698" s="25">
        <v>36166</v>
      </c>
      <c r="B698">
        <v>36.380000000000003</v>
      </c>
    </row>
    <row r="699" spans="1:2" x14ac:dyDescent="0.35">
      <c r="A699" s="25">
        <v>36167</v>
      </c>
      <c r="B699">
        <v>40</v>
      </c>
    </row>
    <row r="700" spans="1:2" x14ac:dyDescent="0.35">
      <c r="A700" s="25">
        <v>36168</v>
      </c>
      <c r="B700">
        <v>42.95</v>
      </c>
    </row>
    <row r="701" spans="1:2" x14ac:dyDescent="0.35">
      <c r="A701" s="25">
        <v>36171</v>
      </c>
      <c r="B701">
        <v>51.92</v>
      </c>
    </row>
    <row r="702" spans="1:2" x14ac:dyDescent="0.35">
      <c r="A702" s="25">
        <v>36172</v>
      </c>
      <c r="B702">
        <v>50.25</v>
      </c>
    </row>
    <row r="703" spans="1:2" x14ac:dyDescent="0.35">
      <c r="A703" s="25">
        <v>36173</v>
      </c>
      <c r="B703">
        <v>46</v>
      </c>
    </row>
    <row r="704" spans="1:2" x14ac:dyDescent="0.35">
      <c r="A704" s="25">
        <v>36174</v>
      </c>
      <c r="B704">
        <v>42.99</v>
      </c>
    </row>
    <row r="705" spans="1:2" x14ac:dyDescent="0.35">
      <c r="A705" s="25">
        <v>36175</v>
      </c>
      <c r="B705">
        <v>39.619999999999997</v>
      </c>
    </row>
    <row r="706" spans="1:2" x14ac:dyDescent="0.35">
      <c r="A706" s="25">
        <v>36179</v>
      </c>
      <c r="B706">
        <v>40.380000000000003</v>
      </c>
    </row>
    <row r="707" spans="1:2" x14ac:dyDescent="0.35">
      <c r="A707" s="25">
        <v>36180</v>
      </c>
      <c r="B707">
        <v>35.9</v>
      </c>
    </row>
    <row r="708" spans="1:2" x14ac:dyDescent="0.35">
      <c r="A708" s="25">
        <v>36181</v>
      </c>
      <c r="B708">
        <v>33.119999999999997</v>
      </c>
    </row>
    <row r="709" spans="1:2" x14ac:dyDescent="0.35">
      <c r="A709" s="25">
        <v>36182</v>
      </c>
      <c r="B709">
        <v>35.75</v>
      </c>
    </row>
    <row r="710" spans="1:2" x14ac:dyDescent="0.35">
      <c r="A710" s="25">
        <v>36185</v>
      </c>
      <c r="B710">
        <v>39</v>
      </c>
    </row>
    <row r="711" spans="1:2" x14ac:dyDescent="0.35">
      <c r="A711" s="25">
        <v>36186</v>
      </c>
      <c r="B711">
        <v>43.91</v>
      </c>
    </row>
    <row r="712" spans="1:2" x14ac:dyDescent="0.35">
      <c r="A712" s="25">
        <v>36187</v>
      </c>
      <c r="B712">
        <v>41.98</v>
      </c>
    </row>
    <row r="713" spans="1:2" x14ac:dyDescent="0.35">
      <c r="A713" s="25">
        <v>36188</v>
      </c>
      <c r="B713">
        <v>45.97</v>
      </c>
    </row>
    <row r="714" spans="1:2" x14ac:dyDescent="0.35">
      <c r="A714" s="25">
        <v>36189</v>
      </c>
      <c r="B714">
        <v>44.28</v>
      </c>
    </row>
    <row r="715" spans="1:2" x14ac:dyDescent="0.35">
      <c r="A715" s="25">
        <v>36192</v>
      </c>
      <c r="B715">
        <v>41.95</v>
      </c>
    </row>
    <row r="716" spans="1:2" x14ac:dyDescent="0.35">
      <c r="A716" s="25">
        <v>36193</v>
      </c>
      <c r="B716">
        <v>40.369999999999997</v>
      </c>
    </row>
    <row r="717" spans="1:2" x14ac:dyDescent="0.35">
      <c r="A717" s="25">
        <v>36194</v>
      </c>
      <c r="B717">
        <v>44.76</v>
      </c>
    </row>
    <row r="718" spans="1:2" x14ac:dyDescent="0.35">
      <c r="A718" s="25">
        <v>36195</v>
      </c>
      <c r="B718">
        <v>42.12</v>
      </c>
    </row>
    <row r="719" spans="1:2" x14ac:dyDescent="0.35">
      <c r="A719" s="25">
        <v>36196</v>
      </c>
      <c r="B719">
        <v>43.19</v>
      </c>
    </row>
    <row r="720" spans="1:2" x14ac:dyDescent="0.35">
      <c r="A720" s="25">
        <v>36199</v>
      </c>
      <c r="B720">
        <v>39.659999999999997</v>
      </c>
    </row>
    <row r="721" spans="1:2" x14ac:dyDescent="0.35">
      <c r="A721" s="25">
        <v>36200</v>
      </c>
      <c r="B721">
        <v>35.19</v>
      </c>
    </row>
    <row r="722" spans="1:2" x14ac:dyDescent="0.35">
      <c r="A722" s="25">
        <v>36201</v>
      </c>
      <c r="B722">
        <v>35.590000000000003</v>
      </c>
    </row>
    <row r="723" spans="1:2" x14ac:dyDescent="0.35">
      <c r="A723" s="25">
        <v>36202</v>
      </c>
      <c r="B723">
        <v>39.619999999999997</v>
      </c>
    </row>
    <row r="724" spans="1:2" x14ac:dyDescent="0.35">
      <c r="A724" s="25">
        <v>36203</v>
      </c>
      <c r="B724">
        <v>37.75</v>
      </c>
    </row>
    <row r="725" spans="1:2" x14ac:dyDescent="0.35">
      <c r="A725" s="25">
        <v>36207</v>
      </c>
      <c r="B725">
        <v>33.340000000000003</v>
      </c>
    </row>
    <row r="726" spans="1:2" x14ac:dyDescent="0.35">
      <c r="A726" s="25">
        <v>36208</v>
      </c>
      <c r="B726">
        <v>32.409999999999997</v>
      </c>
    </row>
    <row r="727" spans="1:2" x14ac:dyDescent="0.35">
      <c r="A727" s="25">
        <v>36209</v>
      </c>
      <c r="B727">
        <v>32.22</v>
      </c>
    </row>
    <row r="728" spans="1:2" x14ac:dyDescent="0.35">
      <c r="A728" s="25">
        <v>36210</v>
      </c>
      <c r="B728">
        <v>33.83</v>
      </c>
    </row>
    <row r="729" spans="1:2" x14ac:dyDescent="0.35">
      <c r="A729" s="25">
        <v>36213</v>
      </c>
      <c r="B729">
        <v>36.44</v>
      </c>
    </row>
    <row r="730" spans="1:2" x14ac:dyDescent="0.35">
      <c r="A730" s="25">
        <v>36214</v>
      </c>
      <c r="B730">
        <v>38.22</v>
      </c>
    </row>
    <row r="731" spans="1:2" x14ac:dyDescent="0.35">
      <c r="A731" s="25">
        <v>36215</v>
      </c>
      <c r="B731">
        <v>37.549999999999997</v>
      </c>
    </row>
    <row r="732" spans="1:2" x14ac:dyDescent="0.35">
      <c r="A732" s="25">
        <v>36216</v>
      </c>
      <c r="B732">
        <v>38.840000000000003</v>
      </c>
    </row>
    <row r="733" spans="1:2" x14ac:dyDescent="0.35">
      <c r="A733" s="25">
        <v>36217</v>
      </c>
      <c r="B733">
        <v>38.380000000000003</v>
      </c>
    </row>
    <row r="734" spans="1:2" x14ac:dyDescent="0.35">
      <c r="A734" s="25">
        <v>36220</v>
      </c>
      <c r="B734">
        <v>40.03</v>
      </c>
    </row>
    <row r="735" spans="1:2" x14ac:dyDescent="0.35">
      <c r="A735" s="25">
        <v>36221</v>
      </c>
      <c r="B735">
        <v>38.299999999999997</v>
      </c>
    </row>
    <row r="736" spans="1:2" x14ac:dyDescent="0.35">
      <c r="A736" s="25">
        <v>36222</v>
      </c>
      <c r="B736">
        <v>38.36</v>
      </c>
    </row>
    <row r="737" spans="1:2" x14ac:dyDescent="0.35">
      <c r="A737" s="25">
        <v>36223</v>
      </c>
      <c r="B737">
        <v>37.880000000000003</v>
      </c>
    </row>
    <row r="738" spans="1:2" x14ac:dyDescent="0.35">
      <c r="A738" s="25">
        <v>36224</v>
      </c>
      <c r="B738">
        <v>39.950000000000003</v>
      </c>
    </row>
    <row r="739" spans="1:2" x14ac:dyDescent="0.35">
      <c r="A739" s="25">
        <v>36227</v>
      </c>
      <c r="B739">
        <v>42.61</v>
      </c>
    </row>
    <row r="740" spans="1:2" x14ac:dyDescent="0.35">
      <c r="A740" s="25">
        <v>36228</v>
      </c>
      <c r="B740">
        <v>41.83</v>
      </c>
    </row>
    <row r="741" spans="1:2" x14ac:dyDescent="0.35">
      <c r="A741" s="25">
        <v>36229</v>
      </c>
      <c r="B741">
        <v>43.41</v>
      </c>
    </row>
    <row r="742" spans="1:2" x14ac:dyDescent="0.35">
      <c r="A742" s="25">
        <v>36230</v>
      </c>
      <c r="B742">
        <v>44.75</v>
      </c>
    </row>
    <row r="743" spans="1:2" x14ac:dyDescent="0.35">
      <c r="A743" s="25">
        <v>36231</v>
      </c>
      <c r="B743">
        <v>44</v>
      </c>
    </row>
    <row r="744" spans="1:2" x14ac:dyDescent="0.35">
      <c r="A744" s="25">
        <v>36234</v>
      </c>
      <c r="B744">
        <v>44.86</v>
      </c>
    </row>
    <row r="745" spans="1:2" x14ac:dyDescent="0.35">
      <c r="A745" s="25">
        <v>36235</v>
      </c>
      <c r="B745">
        <v>43.72</v>
      </c>
    </row>
    <row r="746" spans="1:2" x14ac:dyDescent="0.35">
      <c r="A746" s="25">
        <v>36236</v>
      </c>
      <c r="B746">
        <v>43.03</v>
      </c>
    </row>
    <row r="747" spans="1:2" x14ac:dyDescent="0.35">
      <c r="A747" s="25">
        <v>36237</v>
      </c>
      <c r="B747">
        <v>43.83</v>
      </c>
    </row>
    <row r="748" spans="1:2" x14ac:dyDescent="0.35">
      <c r="A748" s="25">
        <v>36238</v>
      </c>
      <c r="B748">
        <v>42.5</v>
      </c>
    </row>
    <row r="749" spans="1:2" x14ac:dyDescent="0.35">
      <c r="A749" s="25">
        <v>36241</v>
      </c>
      <c r="B749">
        <v>41.25</v>
      </c>
    </row>
    <row r="750" spans="1:2" x14ac:dyDescent="0.35">
      <c r="A750" s="25">
        <v>36242</v>
      </c>
      <c r="B750">
        <v>38.880000000000003</v>
      </c>
    </row>
    <row r="751" spans="1:2" x14ac:dyDescent="0.35">
      <c r="A751" s="25">
        <v>36243</v>
      </c>
      <c r="B751">
        <v>40.119999999999997</v>
      </c>
    </row>
    <row r="752" spans="1:2" x14ac:dyDescent="0.35">
      <c r="A752" s="25">
        <v>36244</v>
      </c>
      <c r="B752">
        <v>44.75</v>
      </c>
    </row>
    <row r="753" spans="1:2" x14ac:dyDescent="0.35">
      <c r="A753" s="25">
        <v>36245</v>
      </c>
      <c r="B753">
        <v>42.84</v>
      </c>
    </row>
    <row r="754" spans="1:2" x14ac:dyDescent="0.35">
      <c r="A754" s="25">
        <v>36248</v>
      </c>
      <c r="B754">
        <v>44</v>
      </c>
    </row>
    <row r="755" spans="1:2" x14ac:dyDescent="0.35">
      <c r="A755" s="25">
        <v>36249</v>
      </c>
      <c r="B755">
        <v>43.08</v>
      </c>
    </row>
    <row r="756" spans="1:2" x14ac:dyDescent="0.35">
      <c r="A756" s="25">
        <v>36250</v>
      </c>
      <c r="B756">
        <v>42.09</v>
      </c>
    </row>
    <row r="757" spans="1:2" x14ac:dyDescent="0.35">
      <c r="A757" s="25">
        <v>36251</v>
      </c>
      <c r="B757">
        <v>44.94</v>
      </c>
    </row>
    <row r="758" spans="1:2" x14ac:dyDescent="0.35">
      <c r="A758" s="25">
        <v>36255</v>
      </c>
      <c r="B758">
        <v>54.78</v>
      </c>
    </row>
    <row r="759" spans="1:2" x14ac:dyDescent="0.35">
      <c r="A759" s="25">
        <v>36256</v>
      </c>
      <c r="B759">
        <v>53.72</v>
      </c>
    </row>
    <row r="760" spans="1:2" x14ac:dyDescent="0.35">
      <c r="A760" s="25">
        <v>36257</v>
      </c>
      <c r="B760">
        <v>52.11</v>
      </c>
    </row>
    <row r="761" spans="1:2" x14ac:dyDescent="0.35">
      <c r="A761" s="25">
        <v>36258</v>
      </c>
      <c r="B761">
        <v>51.67</v>
      </c>
    </row>
    <row r="762" spans="1:2" x14ac:dyDescent="0.35">
      <c r="A762" s="25">
        <v>36259</v>
      </c>
      <c r="B762">
        <v>51.75</v>
      </c>
    </row>
    <row r="763" spans="1:2" x14ac:dyDescent="0.35">
      <c r="A763" s="25">
        <v>36262</v>
      </c>
      <c r="B763">
        <v>50.73</v>
      </c>
    </row>
    <row r="764" spans="1:2" x14ac:dyDescent="0.35">
      <c r="A764" s="25">
        <v>36263</v>
      </c>
      <c r="B764">
        <v>50.75</v>
      </c>
    </row>
    <row r="765" spans="1:2" x14ac:dyDescent="0.35">
      <c r="A765" s="25">
        <v>36264</v>
      </c>
      <c r="B765">
        <v>47.75</v>
      </c>
    </row>
    <row r="766" spans="1:2" x14ac:dyDescent="0.35">
      <c r="A766" s="25">
        <v>36265</v>
      </c>
      <c r="B766">
        <v>48.66</v>
      </c>
    </row>
    <row r="767" spans="1:2" x14ac:dyDescent="0.35">
      <c r="A767" s="25">
        <v>36266</v>
      </c>
      <c r="B767">
        <v>47.3</v>
      </c>
    </row>
    <row r="768" spans="1:2" x14ac:dyDescent="0.35">
      <c r="A768" s="25">
        <v>36269</v>
      </c>
      <c r="B768">
        <v>40.92</v>
      </c>
    </row>
    <row r="769" spans="1:2" x14ac:dyDescent="0.35">
      <c r="A769" s="25">
        <v>36270</v>
      </c>
      <c r="B769">
        <v>42.75</v>
      </c>
    </row>
    <row r="770" spans="1:2" x14ac:dyDescent="0.35">
      <c r="A770" s="25">
        <v>36271</v>
      </c>
      <c r="B770">
        <v>43.72</v>
      </c>
    </row>
    <row r="771" spans="1:2" x14ac:dyDescent="0.35">
      <c r="A771" s="25">
        <v>36272</v>
      </c>
      <c r="B771">
        <v>46</v>
      </c>
    </row>
    <row r="772" spans="1:2" x14ac:dyDescent="0.35">
      <c r="A772" s="25">
        <v>36273</v>
      </c>
      <c r="B772">
        <v>46.92</v>
      </c>
    </row>
    <row r="773" spans="1:2" x14ac:dyDescent="0.35">
      <c r="A773" s="25">
        <v>36276</v>
      </c>
      <c r="B773">
        <v>48.06</v>
      </c>
    </row>
    <row r="774" spans="1:2" x14ac:dyDescent="0.35">
      <c r="A774" s="25">
        <v>36277</v>
      </c>
      <c r="B774">
        <v>46.12</v>
      </c>
    </row>
    <row r="775" spans="1:2" x14ac:dyDescent="0.35">
      <c r="A775" s="25">
        <v>36278</v>
      </c>
      <c r="B775">
        <v>43.38</v>
      </c>
    </row>
    <row r="776" spans="1:2" x14ac:dyDescent="0.35">
      <c r="A776" s="25">
        <v>36279</v>
      </c>
      <c r="B776">
        <v>43.75</v>
      </c>
    </row>
    <row r="777" spans="1:2" x14ac:dyDescent="0.35">
      <c r="A777" s="25">
        <v>36280</v>
      </c>
      <c r="B777">
        <v>43.67</v>
      </c>
    </row>
    <row r="778" spans="1:2" x14ac:dyDescent="0.35">
      <c r="A778" s="25">
        <v>36283</v>
      </c>
      <c r="B778">
        <v>40.64</v>
      </c>
    </row>
    <row r="779" spans="1:2" x14ac:dyDescent="0.35">
      <c r="A779" s="25">
        <v>36284</v>
      </c>
      <c r="B779">
        <v>39.81</v>
      </c>
    </row>
    <row r="780" spans="1:2" x14ac:dyDescent="0.35">
      <c r="A780" s="25">
        <v>36285</v>
      </c>
      <c r="B780">
        <v>40.33</v>
      </c>
    </row>
    <row r="781" spans="1:2" x14ac:dyDescent="0.35">
      <c r="A781" s="25">
        <v>36286</v>
      </c>
      <c r="B781">
        <v>37.97</v>
      </c>
    </row>
    <row r="782" spans="1:2" x14ac:dyDescent="0.35">
      <c r="A782" s="25">
        <v>36287</v>
      </c>
      <c r="B782">
        <v>36.86</v>
      </c>
    </row>
    <row r="783" spans="1:2" x14ac:dyDescent="0.35">
      <c r="A783" s="25">
        <v>36290</v>
      </c>
      <c r="B783">
        <v>38.92</v>
      </c>
    </row>
    <row r="784" spans="1:2" x14ac:dyDescent="0.35">
      <c r="A784" s="25">
        <v>36291</v>
      </c>
      <c r="B784">
        <v>43.5</v>
      </c>
    </row>
    <row r="785" spans="1:2" x14ac:dyDescent="0.35">
      <c r="A785" s="25">
        <v>36292</v>
      </c>
      <c r="B785">
        <v>42.48</v>
      </c>
    </row>
    <row r="786" spans="1:2" x14ac:dyDescent="0.35">
      <c r="A786" s="25">
        <v>36293</v>
      </c>
      <c r="B786">
        <v>40.090000000000003</v>
      </c>
    </row>
    <row r="787" spans="1:2" x14ac:dyDescent="0.35">
      <c r="A787" s="25">
        <v>36294</v>
      </c>
      <c r="B787">
        <v>39.340000000000003</v>
      </c>
    </row>
    <row r="788" spans="1:2" x14ac:dyDescent="0.35">
      <c r="A788" s="25">
        <v>36297</v>
      </c>
      <c r="B788">
        <v>40.450000000000003</v>
      </c>
    </row>
    <row r="789" spans="1:2" x14ac:dyDescent="0.35">
      <c r="A789" s="25">
        <v>36298</v>
      </c>
      <c r="B789">
        <v>39.200000000000003</v>
      </c>
    </row>
    <row r="790" spans="1:2" x14ac:dyDescent="0.35">
      <c r="A790" s="25">
        <v>36299</v>
      </c>
      <c r="B790">
        <v>39.56</v>
      </c>
    </row>
    <row r="791" spans="1:2" x14ac:dyDescent="0.35">
      <c r="A791" s="25">
        <v>36300</v>
      </c>
      <c r="B791">
        <v>37.880000000000003</v>
      </c>
    </row>
    <row r="792" spans="1:2" x14ac:dyDescent="0.35">
      <c r="A792" s="25">
        <v>36301</v>
      </c>
      <c r="B792">
        <v>37.83</v>
      </c>
    </row>
    <row r="793" spans="1:2" x14ac:dyDescent="0.35">
      <c r="A793" s="25">
        <v>36304</v>
      </c>
      <c r="B793">
        <v>34.47</v>
      </c>
    </row>
    <row r="794" spans="1:2" x14ac:dyDescent="0.35">
      <c r="A794" s="25">
        <v>36305</v>
      </c>
      <c r="B794">
        <v>31.73</v>
      </c>
    </row>
    <row r="795" spans="1:2" x14ac:dyDescent="0.35">
      <c r="A795" s="25">
        <v>36306</v>
      </c>
      <c r="B795">
        <v>35.22</v>
      </c>
    </row>
    <row r="796" spans="1:2" x14ac:dyDescent="0.35">
      <c r="A796" s="25">
        <v>36307</v>
      </c>
      <c r="B796">
        <v>33.340000000000003</v>
      </c>
    </row>
    <row r="797" spans="1:2" x14ac:dyDescent="0.35">
      <c r="A797" s="25">
        <v>36308</v>
      </c>
      <c r="B797">
        <v>37</v>
      </c>
    </row>
    <row r="798" spans="1:2" x14ac:dyDescent="0.35">
      <c r="A798" s="25">
        <v>36312</v>
      </c>
      <c r="B798">
        <v>34.549999999999997</v>
      </c>
    </row>
    <row r="799" spans="1:2" x14ac:dyDescent="0.35">
      <c r="A799" s="25">
        <v>36313</v>
      </c>
      <c r="B799">
        <v>35.619999999999997</v>
      </c>
    </row>
    <row r="800" spans="1:2" x14ac:dyDescent="0.35">
      <c r="A800" s="25">
        <v>36314</v>
      </c>
      <c r="B800">
        <v>33.840000000000003</v>
      </c>
    </row>
    <row r="801" spans="1:2" x14ac:dyDescent="0.35">
      <c r="A801" s="25">
        <v>36315</v>
      </c>
      <c r="B801">
        <v>36.86</v>
      </c>
    </row>
    <row r="802" spans="1:2" x14ac:dyDescent="0.35">
      <c r="A802" s="25">
        <v>36318</v>
      </c>
      <c r="B802">
        <v>37.97</v>
      </c>
    </row>
    <row r="803" spans="1:2" x14ac:dyDescent="0.35">
      <c r="A803" s="25">
        <v>36319</v>
      </c>
      <c r="B803">
        <v>35.83</v>
      </c>
    </row>
    <row r="804" spans="1:2" x14ac:dyDescent="0.35">
      <c r="A804" s="25">
        <v>36320</v>
      </c>
      <c r="B804">
        <v>36.590000000000003</v>
      </c>
    </row>
    <row r="805" spans="1:2" x14ac:dyDescent="0.35">
      <c r="A805" s="25">
        <v>36321</v>
      </c>
      <c r="B805">
        <v>36.19</v>
      </c>
    </row>
    <row r="806" spans="1:2" x14ac:dyDescent="0.35">
      <c r="A806" s="25">
        <v>36322</v>
      </c>
      <c r="B806">
        <v>33.81</v>
      </c>
    </row>
    <row r="807" spans="1:2" x14ac:dyDescent="0.35">
      <c r="A807" s="25">
        <v>36325</v>
      </c>
      <c r="B807">
        <v>29.81</v>
      </c>
    </row>
    <row r="808" spans="1:2" x14ac:dyDescent="0.35">
      <c r="A808" s="25">
        <v>36326</v>
      </c>
      <c r="B808">
        <v>31.31</v>
      </c>
    </row>
    <row r="809" spans="1:2" x14ac:dyDescent="0.35">
      <c r="A809" s="25">
        <v>36327</v>
      </c>
      <c r="B809">
        <v>35.409999999999997</v>
      </c>
    </row>
    <row r="810" spans="1:2" x14ac:dyDescent="0.35">
      <c r="A810" s="25">
        <v>36328</v>
      </c>
      <c r="B810">
        <v>35.56</v>
      </c>
    </row>
    <row r="811" spans="1:2" x14ac:dyDescent="0.35">
      <c r="A811" s="25">
        <v>36329</v>
      </c>
      <c r="B811">
        <v>36.11</v>
      </c>
    </row>
    <row r="812" spans="1:2" x14ac:dyDescent="0.35">
      <c r="A812" s="25">
        <v>36332</v>
      </c>
      <c r="B812">
        <v>39.72</v>
      </c>
    </row>
    <row r="813" spans="1:2" x14ac:dyDescent="0.35">
      <c r="A813" s="25">
        <v>36333</v>
      </c>
      <c r="B813">
        <v>38.119999999999997</v>
      </c>
    </row>
    <row r="814" spans="1:2" x14ac:dyDescent="0.35">
      <c r="A814" s="25">
        <v>36334</v>
      </c>
      <c r="B814">
        <v>38.880000000000003</v>
      </c>
    </row>
    <row r="815" spans="1:2" x14ac:dyDescent="0.35">
      <c r="A815" s="25">
        <v>36335</v>
      </c>
      <c r="B815">
        <v>37.75</v>
      </c>
    </row>
    <row r="816" spans="1:2" x14ac:dyDescent="0.35">
      <c r="A816" s="25">
        <v>36336</v>
      </c>
      <c r="B816">
        <v>36.72</v>
      </c>
    </row>
    <row r="817" spans="1:2" x14ac:dyDescent="0.35">
      <c r="A817" s="25">
        <v>36339</v>
      </c>
      <c r="B817">
        <v>39.119999999999997</v>
      </c>
    </row>
    <row r="818" spans="1:2" x14ac:dyDescent="0.35">
      <c r="A818" s="25">
        <v>36340</v>
      </c>
      <c r="B818">
        <v>40</v>
      </c>
    </row>
    <row r="819" spans="1:2" x14ac:dyDescent="0.35">
      <c r="A819" s="25">
        <v>36341</v>
      </c>
      <c r="B819">
        <v>43.06</v>
      </c>
    </row>
    <row r="820" spans="1:2" x14ac:dyDescent="0.35">
      <c r="A820" s="25">
        <v>36342</v>
      </c>
      <c r="B820">
        <v>44.31</v>
      </c>
    </row>
    <row r="821" spans="1:2" x14ac:dyDescent="0.35">
      <c r="A821" s="25">
        <v>36343</v>
      </c>
      <c r="B821">
        <v>44.53</v>
      </c>
    </row>
    <row r="822" spans="1:2" x14ac:dyDescent="0.35">
      <c r="A822" s="25">
        <v>36347</v>
      </c>
      <c r="B822">
        <v>43.78</v>
      </c>
    </row>
    <row r="823" spans="1:2" x14ac:dyDescent="0.35">
      <c r="A823" s="25">
        <v>36348</v>
      </c>
      <c r="B823">
        <v>41.77</v>
      </c>
    </row>
    <row r="824" spans="1:2" x14ac:dyDescent="0.35">
      <c r="A824" s="25">
        <v>36349</v>
      </c>
      <c r="B824">
        <v>41.11</v>
      </c>
    </row>
    <row r="825" spans="1:2" x14ac:dyDescent="0.35">
      <c r="A825" s="25">
        <v>36350</v>
      </c>
      <c r="B825">
        <v>40</v>
      </c>
    </row>
    <row r="826" spans="1:2" x14ac:dyDescent="0.35">
      <c r="A826" s="25">
        <v>36353</v>
      </c>
      <c r="B826">
        <v>37.56</v>
      </c>
    </row>
    <row r="827" spans="1:2" x14ac:dyDescent="0.35">
      <c r="A827" s="25">
        <v>36354</v>
      </c>
      <c r="B827">
        <v>39.229999999999997</v>
      </c>
    </row>
    <row r="828" spans="1:2" x14ac:dyDescent="0.35">
      <c r="A828" s="25">
        <v>36355</v>
      </c>
      <c r="B828">
        <v>39.86</v>
      </c>
    </row>
    <row r="829" spans="1:2" x14ac:dyDescent="0.35">
      <c r="A829" s="25">
        <v>36356</v>
      </c>
      <c r="B829">
        <v>38.61</v>
      </c>
    </row>
    <row r="830" spans="1:2" x14ac:dyDescent="0.35">
      <c r="A830" s="25">
        <v>36357</v>
      </c>
      <c r="B830">
        <v>37.56</v>
      </c>
    </row>
    <row r="831" spans="1:2" x14ac:dyDescent="0.35">
      <c r="A831" s="25">
        <v>36360</v>
      </c>
      <c r="B831">
        <v>37.380000000000003</v>
      </c>
    </row>
    <row r="832" spans="1:2" x14ac:dyDescent="0.35">
      <c r="A832" s="25">
        <v>36361</v>
      </c>
      <c r="B832">
        <v>35.53</v>
      </c>
    </row>
    <row r="833" spans="1:2" x14ac:dyDescent="0.35">
      <c r="A833" s="25">
        <v>36362</v>
      </c>
      <c r="B833">
        <v>37.97</v>
      </c>
    </row>
    <row r="834" spans="1:2" x14ac:dyDescent="0.35">
      <c r="A834" s="25">
        <v>36363</v>
      </c>
      <c r="B834">
        <v>36.28</v>
      </c>
    </row>
    <row r="835" spans="1:2" x14ac:dyDescent="0.35">
      <c r="A835" s="25">
        <v>36364</v>
      </c>
      <c r="B835">
        <v>36.44</v>
      </c>
    </row>
    <row r="836" spans="1:2" x14ac:dyDescent="0.35">
      <c r="A836" s="25">
        <v>36367</v>
      </c>
      <c r="B836">
        <v>33.58</v>
      </c>
    </row>
    <row r="837" spans="1:2" x14ac:dyDescent="0.35">
      <c r="A837" s="25">
        <v>36368</v>
      </c>
      <c r="B837">
        <v>32.83</v>
      </c>
    </row>
    <row r="838" spans="1:2" x14ac:dyDescent="0.35">
      <c r="A838" s="25">
        <v>36369</v>
      </c>
      <c r="B838">
        <v>35.75</v>
      </c>
    </row>
    <row r="839" spans="1:2" x14ac:dyDescent="0.35">
      <c r="A839" s="25">
        <v>36370</v>
      </c>
      <c r="B839">
        <v>34.25</v>
      </c>
    </row>
    <row r="840" spans="1:2" x14ac:dyDescent="0.35">
      <c r="A840" s="25">
        <v>36371</v>
      </c>
      <c r="B840">
        <v>34.11</v>
      </c>
    </row>
    <row r="841" spans="1:2" x14ac:dyDescent="0.35">
      <c r="A841" s="25">
        <v>36374</v>
      </c>
      <c r="B841">
        <v>33.08</v>
      </c>
    </row>
    <row r="842" spans="1:2" x14ac:dyDescent="0.35">
      <c r="A842" s="25">
        <v>36375</v>
      </c>
      <c r="B842">
        <v>31.34</v>
      </c>
    </row>
    <row r="843" spans="1:2" x14ac:dyDescent="0.35">
      <c r="A843" s="25">
        <v>36376</v>
      </c>
      <c r="B843">
        <v>30.25</v>
      </c>
    </row>
    <row r="844" spans="1:2" x14ac:dyDescent="0.35">
      <c r="A844" s="25">
        <v>36377</v>
      </c>
      <c r="B844">
        <v>32.090000000000003</v>
      </c>
    </row>
    <row r="845" spans="1:2" x14ac:dyDescent="0.35">
      <c r="A845" s="25">
        <v>36378</v>
      </c>
      <c r="B845">
        <v>31.73</v>
      </c>
    </row>
    <row r="846" spans="1:2" x14ac:dyDescent="0.35">
      <c r="A846" s="25">
        <v>36381</v>
      </c>
      <c r="B846">
        <v>30.3</v>
      </c>
    </row>
    <row r="847" spans="1:2" x14ac:dyDescent="0.35">
      <c r="A847" s="25">
        <v>36382</v>
      </c>
      <c r="B847">
        <v>31.88</v>
      </c>
    </row>
    <row r="848" spans="1:2" x14ac:dyDescent="0.35">
      <c r="A848" s="25">
        <v>36383</v>
      </c>
      <c r="B848">
        <v>32.020000000000003</v>
      </c>
    </row>
    <row r="849" spans="1:2" x14ac:dyDescent="0.35">
      <c r="A849" s="25">
        <v>36384</v>
      </c>
      <c r="B849">
        <v>32.090000000000003</v>
      </c>
    </row>
    <row r="850" spans="1:2" x14ac:dyDescent="0.35">
      <c r="A850" s="25">
        <v>36385</v>
      </c>
      <c r="B850">
        <v>33.200000000000003</v>
      </c>
    </row>
    <row r="851" spans="1:2" x14ac:dyDescent="0.35">
      <c r="A851" s="25">
        <v>36388</v>
      </c>
      <c r="B851">
        <v>33.619999999999997</v>
      </c>
    </row>
    <row r="852" spans="1:2" x14ac:dyDescent="0.35">
      <c r="A852" s="25">
        <v>36389</v>
      </c>
      <c r="B852">
        <v>34.72</v>
      </c>
    </row>
    <row r="853" spans="1:2" x14ac:dyDescent="0.35">
      <c r="A853" s="25">
        <v>36390</v>
      </c>
      <c r="B853">
        <v>36.270000000000003</v>
      </c>
    </row>
    <row r="854" spans="1:2" x14ac:dyDescent="0.35">
      <c r="A854" s="25">
        <v>36391</v>
      </c>
      <c r="B854">
        <v>34.799999999999997</v>
      </c>
    </row>
    <row r="855" spans="1:2" x14ac:dyDescent="0.35">
      <c r="A855" s="25">
        <v>36392</v>
      </c>
      <c r="B855">
        <v>36.25</v>
      </c>
    </row>
    <row r="856" spans="1:2" x14ac:dyDescent="0.35">
      <c r="A856" s="25">
        <v>36395</v>
      </c>
      <c r="B856">
        <v>38.03</v>
      </c>
    </row>
    <row r="857" spans="1:2" x14ac:dyDescent="0.35">
      <c r="A857" s="25">
        <v>36396</v>
      </c>
      <c r="B857">
        <v>38.229999999999997</v>
      </c>
    </row>
    <row r="858" spans="1:2" x14ac:dyDescent="0.35">
      <c r="A858" s="25">
        <v>36397</v>
      </c>
      <c r="B858">
        <v>39.64</v>
      </c>
    </row>
    <row r="859" spans="1:2" x14ac:dyDescent="0.35">
      <c r="A859" s="25">
        <v>36398</v>
      </c>
      <c r="B859">
        <v>38.17</v>
      </c>
    </row>
    <row r="860" spans="1:2" x14ac:dyDescent="0.35">
      <c r="A860" s="25">
        <v>36399</v>
      </c>
      <c r="B860">
        <v>37.25</v>
      </c>
    </row>
    <row r="861" spans="1:2" x14ac:dyDescent="0.35">
      <c r="A861" s="25">
        <v>36402</v>
      </c>
      <c r="B861">
        <v>35.950000000000003</v>
      </c>
    </row>
    <row r="862" spans="1:2" x14ac:dyDescent="0.35">
      <c r="A862" s="25">
        <v>36403</v>
      </c>
      <c r="B862">
        <v>36.880000000000003</v>
      </c>
    </row>
    <row r="863" spans="1:2" x14ac:dyDescent="0.35">
      <c r="A863" s="25">
        <v>36404</v>
      </c>
      <c r="B863">
        <v>35.83</v>
      </c>
    </row>
    <row r="864" spans="1:2" x14ac:dyDescent="0.35">
      <c r="A864" s="25">
        <v>36405</v>
      </c>
      <c r="B864">
        <v>35.39</v>
      </c>
    </row>
    <row r="865" spans="1:2" x14ac:dyDescent="0.35">
      <c r="A865" s="25">
        <v>36406</v>
      </c>
      <c r="B865">
        <v>38.75</v>
      </c>
    </row>
    <row r="866" spans="1:2" x14ac:dyDescent="0.35">
      <c r="A866" s="25">
        <v>36410</v>
      </c>
      <c r="B866">
        <v>38.75</v>
      </c>
    </row>
    <row r="867" spans="1:2" x14ac:dyDescent="0.35">
      <c r="A867" s="25">
        <v>36411</v>
      </c>
      <c r="B867">
        <v>38.36</v>
      </c>
    </row>
    <row r="868" spans="1:2" x14ac:dyDescent="0.35">
      <c r="A868" s="25">
        <v>36412</v>
      </c>
      <c r="B868">
        <v>40.67</v>
      </c>
    </row>
    <row r="869" spans="1:2" x14ac:dyDescent="0.35">
      <c r="A869" s="25">
        <v>36413</v>
      </c>
      <c r="B869">
        <v>42.62</v>
      </c>
    </row>
    <row r="870" spans="1:2" x14ac:dyDescent="0.35">
      <c r="A870" s="25">
        <v>36416</v>
      </c>
      <c r="B870">
        <v>40.19</v>
      </c>
    </row>
    <row r="871" spans="1:2" x14ac:dyDescent="0.35">
      <c r="A871" s="25">
        <v>36417</v>
      </c>
      <c r="B871">
        <v>41.3</v>
      </c>
    </row>
    <row r="872" spans="1:2" x14ac:dyDescent="0.35">
      <c r="A872" s="25">
        <v>36418</v>
      </c>
      <c r="B872">
        <v>40.590000000000003</v>
      </c>
    </row>
    <row r="873" spans="1:2" x14ac:dyDescent="0.35">
      <c r="A873" s="25">
        <v>36419</v>
      </c>
      <c r="B873">
        <v>40.86</v>
      </c>
    </row>
    <row r="874" spans="1:2" x14ac:dyDescent="0.35">
      <c r="A874" s="25">
        <v>36420</v>
      </c>
      <c r="B874">
        <v>40.78</v>
      </c>
    </row>
    <row r="875" spans="1:2" x14ac:dyDescent="0.35">
      <c r="A875" s="25">
        <v>36423</v>
      </c>
      <c r="B875">
        <v>42.09</v>
      </c>
    </row>
    <row r="876" spans="1:2" x14ac:dyDescent="0.35">
      <c r="A876" s="25">
        <v>36424</v>
      </c>
      <c r="B876">
        <v>42.39</v>
      </c>
    </row>
    <row r="877" spans="1:2" x14ac:dyDescent="0.35">
      <c r="A877" s="25">
        <v>36425</v>
      </c>
      <c r="B877">
        <v>44.88</v>
      </c>
    </row>
    <row r="878" spans="1:2" x14ac:dyDescent="0.35">
      <c r="A878" s="25">
        <v>36426</v>
      </c>
      <c r="B878">
        <v>43.44</v>
      </c>
    </row>
    <row r="879" spans="1:2" x14ac:dyDescent="0.35">
      <c r="A879" s="25">
        <v>36427</v>
      </c>
      <c r="B879">
        <v>45.83</v>
      </c>
    </row>
    <row r="880" spans="1:2" x14ac:dyDescent="0.35">
      <c r="A880" s="25">
        <v>36430</v>
      </c>
      <c r="B880">
        <v>45.34</v>
      </c>
    </row>
    <row r="881" spans="1:2" x14ac:dyDescent="0.35">
      <c r="A881" s="25">
        <v>36431</v>
      </c>
      <c r="B881">
        <v>46.17</v>
      </c>
    </row>
    <row r="882" spans="1:2" x14ac:dyDescent="0.35">
      <c r="A882" s="25">
        <v>36432</v>
      </c>
      <c r="B882">
        <v>44.83</v>
      </c>
    </row>
    <row r="883" spans="1:2" x14ac:dyDescent="0.35">
      <c r="A883" s="25">
        <v>36433</v>
      </c>
      <c r="B883">
        <v>44.88</v>
      </c>
    </row>
    <row r="884" spans="1:2" x14ac:dyDescent="0.35">
      <c r="A884" s="25">
        <v>36434</v>
      </c>
      <c r="B884">
        <v>43.86</v>
      </c>
    </row>
    <row r="885" spans="1:2" x14ac:dyDescent="0.35">
      <c r="A885" s="25">
        <v>36437</v>
      </c>
      <c r="B885">
        <v>42.8</v>
      </c>
    </row>
    <row r="886" spans="1:2" x14ac:dyDescent="0.35">
      <c r="A886" s="25">
        <v>36438</v>
      </c>
      <c r="B886">
        <v>43.33</v>
      </c>
    </row>
    <row r="887" spans="1:2" x14ac:dyDescent="0.35">
      <c r="A887" s="25">
        <v>36439</v>
      </c>
      <c r="B887">
        <v>43.94</v>
      </c>
    </row>
    <row r="888" spans="1:2" x14ac:dyDescent="0.35">
      <c r="A888" s="25">
        <v>36440</v>
      </c>
      <c r="B888">
        <v>47.56</v>
      </c>
    </row>
    <row r="889" spans="1:2" x14ac:dyDescent="0.35">
      <c r="A889" s="25">
        <v>36441</v>
      </c>
      <c r="B889">
        <v>48.03</v>
      </c>
    </row>
    <row r="890" spans="1:2" x14ac:dyDescent="0.35">
      <c r="A890" s="25">
        <v>36444</v>
      </c>
      <c r="B890">
        <v>45.34</v>
      </c>
    </row>
    <row r="891" spans="1:2" x14ac:dyDescent="0.35">
      <c r="A891" s="25">
        <v>36445</v>
      </c>
      <c r="B891">
        <v>43.47</v>
      </c>
    </row>
    <row r="892" spans="1:2" x14ac:dyDescent="0.35">
      <c r="A892" s="25">
        <v>36446</v>
      </c>
      <c r="B892">
        <v>41.89</v>
      </c>
    </row>
    <row r="893" spans="1:2" x14ac:dyDescent="0.35">
      <c r="A893" s="25">
        <v>36447</v>
      </c>
      <c r="B893">
        <v>43.34</v>
      </c>
    </row>
    <row r="894" spans="1:2" x14ac:dyDescent="0.35">
      <c r="A894" s="25">
        <v>36448</v>
      </c>
      <c r="B894">
        <v>42.39</v>
      </c>
    </row>
    <row r="895" spans="1:2" x14ac:dyDescent="0.35">
      <c r="A895" s="25">
        <v>36451</v>
      </c>
      <c r="B895">
        <v>42.59</v>
      </c>
    </row>
    <row r="896" spans="1:2" x14ac:dyDescent="0.35">
      <c r="A896" s="25">
        <v>36452</v>
      </c>
      <c r="B896">
        <v>43.72</v>
      </c>
    </row>
    <row r="897" spans="1:2" x14ac:dyDescent="0.35">
      <c r="A897" s="25">
        <v>36453</v>
      </c>
      <c r="B897">
        <v>45.04</v>
      </c>
    </row>
    <row r="898" spans="1:2" x14ac:dyDescent="0.35">
      <c r="A898" s="25">
        <v>36454</v>
      </c>
      <c r="B898">
        <v>45.48</v>
      </c>
    </row>
    <row r="899" spans="1:2" x14ac:dyDescent="0.35">
      <c r="A899" s="25">
        <v>36455</v>
      </c>
      <c r="B899">
        <v>44.53</v>
      </c>
    </row>
    <row r="900" spans="1:2" x14ac:dyDescent="0.35">
      <c r="A900" s="25">
        <v>36458</v>
      </c>
      <c r="B900">
        <v>44.69</v>
      </c>
    </row>
    <row r="901" spans="1:2" x14ac:dyDescent="0.35">
      <c r="A901" s="25">
        <v>36459</v>
      </c>
      <c r="B901">
        <v>44.8</v>
      </c>
    </row>
    <row r="902" spans="1:2" x14ac:dyDescent="0.35">
      <c r="A902" s="25">
        <v>36460</v>
      </c>
      <c r="B902">
        <v>43.55</v>
      </c>
    </row>
    <row r="903" spans="1:2" x14ac:dyDescent="0.35">
      <c r="A903" s="25">
        <v>36461</v>
      </c>
      <c r="B903">
        <v>43.75</v>
      </c>
    </row>
    <row r="904" spans="1:2" x14ac:dyDescent="0.35">
      <c r="A904" s="25">
        <v>36462</v>
      </c>
      <c r="B904">
        <v>44.77</v>
      </c>
    </row>
    <row r="905" spans="1:2" x14ac:dyDescent="0.35">
      <c r="A905" s="25">
        <v>36465</v>
      </c>
      <c r="B905">
        <v>45.17</v>
      </c>
    </row>
    <row r="906" spans="1:2" x14ac:dyDescent="0.35">
      <c r="A906" s="25">
        <v>36466</v>
      </c>
      <c r="B906">
        <v>44.5</v>
      </c>
    </row>
    <row r="907" spans="1:2" x14ac:dyDescent="0.35">
      <c r="A907" s="25">
        <v>36467</v>
      </c>
      <c r="B907">
        <v>45.16</v>
      </c>
    </row>
    <row r="908" spans="1:2" x14ac:dyDescent="0.35">
      <c r="A908" s="25">
        <v>36468</v>
      </c>
      <c r="B908">
        <v>45.53</v>
      </c>
    </row>
    <row r="909" spans="1:2" x14ac:dyDescent="0.35">
      <c r="A909" s="25">
        <v>36469</v>
      </c>
      <c r="B909">
        <v>45.86</v>
      </c>
    </row>
    <row r="910" spans="1:2" x14ac:dyDescent="0.35">
      <c r="A910" s="25">
        <v>36472</v>
      </c>
      <c r="B910">
        <v>49.3</v>
      </c>
    </row>
    <row r="911" spans="1:2" x14ac:dyDescent="0.35">
      <c r="A911" s="25">
        <v>36473</v>
      </c>
      <c r="B911">
        <v>48.64</v>
      </c>
    </row>
    <row r="912" spans="1:2" x14ac:dyDescent="0.35">
      <c r="A912" s="25">
        <v>36474</v>
      </c>
      <c r="B912">
        <v>49.42</v>
      </c>
    </row>
    <row r="913" spans="1:2" x14ac:dyDescent="0.35">
      <c r="A913" s="25">
        <v>36475</v>
      </c>
      <c r="B913">
        <v>48.28</v>
      </c>
    </row>
    <row r="914" spans="1:2" x14ac:dyDescent="0.35">
      <c r="A914" s="25">
        <v>36476</v>
      </c>
      <c r="B914">
        <v>49.23</v>
      </c>
    </row>
    <row r="915" spans="1:2" x14ac:dyDescent="0.35">
      <c r="A915" s="25">
        <v>36479</v>
      </c>
      <c r="B915">
        <v>51.25</v>
      </c>
    </row>
    <row r="916" spans="1:2" x14ac:dyDescent="0.35">
      <c r="A916" s="25">
        <v>36480</v>
      </c>
      <c r="B916">
        <v>53.14</v>
      </c>
    </row>
    <row r="917" spans="1:2" x14ac:dyDescent="0.35">
      <c r="A917" s="25">
        <v>36481</v>
      </c>
      <c r="B917">
        <v>51.55</v>
      </c>
    </row>
    <row r="918" spans="1:2" x14ac:dyDescent="0.35">
      <c r="A918" s="25">
        <v>36482</v>
      </c>
      <c r="B918">
        <v>53.47</v>
      </c>
    </row>
    <row r="919" spans="1:2" x14ac:dyDescent="0.35">
      <c r="A919" s="25">
        <v>36483</v>
      </c>
      <c r="B919">
        <v>54.69</v>
      </c>
    </row>
    <row r="920" spans="1:2" x14ac:dyDescent="0.35">
      <c r="A920" s="25">
        <v>36486</v>
      </c>
      <c r="B920">
        <v>56.7</v>
      </c>
    </row>
    <row r="921" spans="1:2" x14ac:dyDescent="0.35">
      <c r="A921" s="25">
        <v>36487</v>
      </c>
      <c r="B921">
        <v>55.3</v>
      </c>
    </row>
    <row r="922" spans="1:2" x14ac:dyDescent="0.35">
      <c r="A922" s="25">
        <v>36488</v>
      </c>
      <c r="B922">
        <v>57.75</v>
      </c>
    </row>
    <row r="923" spans="1:2" x14ac:dyDescent="0.35">
      <c r="A923" s="25">
        <v>36490</v>
      </c>
      <c r="B923">
        <v>56.72</v>
      </c>
    </row>
    <row r="924" spans="1:2" x14ac:dyDescent="0.35">
      <c r="A924" s="25">
        <v>36493</v>
      </c>
      <c r="B924">
        <v>56.53</v>
      </c>
    </row>
    <row r="925" spans="1:2" x14ac:dyDescent="0.35">
      <c r="A925" s="25">
        <v>36494</v>
      </c>
      <c r="B925">
        <v>53.19</v>
      </c>
    </row>
    <row r="926" spans="1:2" x14ac:dyDescent="0.35">
      <c r="A926" s="25">
        <v>36495</v>
      </c>
      <c r="B926">
        <v>57.22</v>
      </c>
    </row>
    <row r="927" spans="1:2" x14ac:dyDescent="0.35">
      <c r="A927" s="25">
        <v>36496</v>
      </c>
      <c r="B927">
        <v>61.45</v>
      </c>
    </row>
    <row r="928" spans="1:2" x14ac:dyDescent="0.35">
      <c r="A928" s="25">
        <v>36497</v>
      </c>
      <c r="B928">
        <v>63.25</v>
      </c>
    </row>
    <row r="929" spans="1:2" x14ac:dyDescent="0.35">
      <c r="A929" s="25">
        <v>36500</v>
      </c>
      <c r="B929">
        <v>70.2</v>
      </c>
    </row>
    <row r="930" spans="1:2" x14ac:dyDescent="0.35">
      <c r="A930" s="25">
        <v>36501</v>
      </c>
      <c r="B930">
        <v>87</v>
      </c>
    </row>
    <row r="931" spans="1:2" x14ac:dyDescent="0.35">
      <c r="A931" s="25">
        <v>36502</v>
      </c>
      <c r="B931">
        <v>79.91</v>
      </c>
    </row>
    <row r="932" spans="1:2" x14ac:dyDescent="0.35">
      <c r="A932" s="25">
        <v>36503</v>
      </c>
      <c r="B932">
        <v>85</v>
      </c>
    </row>
    <row r="933" spans="1:2" x14ac:dyDescent="0.35">
      <c r="A933" s="25">
        <v>36504</v>
      </c>
      <c r="B933">
        <v>88.38</v>
      </c>
    </row>
    <row r="934" spans="1:2" x14ac:dyDescent="0.35">
      <c r="A934" s="25">
        <v>36507</v>
      </c>
      <c r="B934">
        <v>87.77</v>
      </c>
    </row>
    <row r="935" spans="1:2" x14ac:dyDescent="0.35">
      <c r="A935" s="25">
        <v>36508</v>
      </c>
      <c r="B935">
        <v>83.28</v>
      </c>
    </row>
    <row r="936" spans="1:2" x14ac:dyDescent="0.35">
      <c r="A936" s="25">
        <v>36509</v>
      </c>
      <c r="B936">
        <v>81.88</v>
      </c>
    </row>
    <row r="937" spans="1:2" x14ac:dyDescent="0.35">
      <c r="A937" s="25">
        <v>36510</v>
      </c>
      <c r="B937">
        <v>85.25</v>
      </c>
    </row>
    <row r="938" spans="1:2" x14ac:dyDescent="0.35">
      <c r="A938" s="25">
        <v>36511</v>
      </c>
      <c r="B938">
        <v>87.5</v>
      </c>
    </row>
    <row r="939" spans="1:2" x14ac:dyDescent="0.35">
      <c r="A939" s="25">
        <v>36514</v>
      </c>
      <c r="B939">
        <v>92.38</v>
      </c>
    </row>
    <row r="940" spans="1:2" x14ac:dyDescent="0.35">
      <c r="A940" s="25">
        <v>36515</v>
      </c>
      <c r="B940">
        <v>101.39</v>
      </c>
    </row>
    <row r="941" spans="1:2" x14ac:dyDescent="0.35">
      <c r="A941" s="25">
        <v>36516</v>
      </c>
      <c r="B941">
        <v>104.83</v>
      </c>
    </row>
    <row r="942" spans="1:2" x14ac:dyDescent="0.35">
      <c r="A942" s="25">
        <v>36517</v>
      </c>
      <c r="B942">
        <v>100.66</v>
      </c>
    </row>
    <row r="943" spans="1:2" x14ac:dyDescent="0.35">
      <c r="A943" s="25">
        <v>36521</v>
      </c>
      <c r="B943">
        <v>103.75</v>
      </c>
    </row>
    <row r="944" spans="1:2" x14ac:dyDescent="0.35">
      <c r="A944" s="25">
        <v>36522</v>
      </c>
      <c r="B944">
        <v>97.56</v>
      </c>
    </row>
    <row r="945" spans="1:2" x14ac:dyDescent="0.35">
      <c r="A945" s="25">
        <v>36523</v>
      </c>
      <c r="B945">
        <v>100.92</v>
      </c>
    </row>
    <row r="946" spans="1:2" x14ac:dyDescent="0.35">
      <c r="A946" s="25">
        <v>36524</v>
      </c>
      <c r="B946">
        <v>104.02</v>
      </c>
    </row>
    <row r="947" spans="1:2" x14ac:dyDescent="0.35">
      <c r="A947" s="25">
        <v>36525</v>
      </c>
      <c r="B947">
        <v>108.17</v>
      </c>
    </row>
    <row r="948" spans="1:2" x14ac:dyDescent="0.35">
      <c r="A948" s="25">
        <v>36528</v>
      </c>
      <c r="B948">
        <v>118.75</v>
      </c>
    </row>
    <row r="949" spans="1:2" x14ac:dyDescent="0.35">
      <c r="A949" s="25">
        <v>36529</v>
      </c>
      <c r="B949">
        <v>110.75</v>
      </c>
    </row>
    <row r="950" spans="1:2" x14ac:dyDescent="0.35">
      <c r="A950" s="25">
        <v>36530</v>
      </c>
      <c r="B950">
        <v>102.62</v>
      </c>
    </row>
    <row r="951" spans="1:2" x14ac:dyDescent="0.35">
      <c r="A951" s="25">
        <v>36531</v>
      </c>
      <c r="B951">
        <v>92.05</v>
      </c>
    </row>
    <row r="952" spans="1:2" x14ac:dyDescent="0.35">
      <c r="A952" s="25">
        <v>36532</v>
      </c>
      <c r="B952">
        <v>101.81</v>
      </c>
    </row>
    <row r="953" spans="1:2" x14ac:dyDescent="0.35">
      <c r="A953" s="25">
        <v>36535</v>
      </c>
      <c r="B953">
        <v>109.02</v>
      </c>
    </row>
    <row r="954" spans="1:2" x14ac:dyDescent="0.35">
      <c r="A954" s="25">
        <v>36536</v>
      </c>
      <c r="B954">
        <v>99.34</v>
      </c>
    </row>
    <row r="955" spans="1:2" x14ac:dyDescent="0.35">
      <c r="A955" s="25">
        <v>36537</v>
      </c>
      <c r="B955">
        <v>89.39</v>
      </c>
    </row>
    <row r="956" spans="1:2" x14ac:dyDescent="0.35">
      <c r="A956" s="25">
        <v>36538</v>
      </c>
      <c r="B956">
        <v>86.72</v>
      </c>
    </row>
    <row r="957" spans="1:2" x14ac:dyDescent="0.35">
      <c r="A957" s="25">
        <v>36539</v>
      </c>
      <c r="B957">
        <v>88.25</v>
      </c>
    </row>
    <row r="958" spans="1:2" x14ac:dyDescent="0.35">
      <c r="A958" s="25">
        <v>36543</v>
      </c>
      <c r="B958">
        <v>85.3</v>
      </c>
    </row>
    <row r="959" spans="1:2" x14ac:dyDescent="0.35">
      <c r="A959" s="25">
        <v>36544</v>
      </c>
      <c r="B959">
        <v>91</v>
      </c>
    </row>
    <row r="960" spans="1:2" x14ac:dyDescent="0.35">
      <c r="A960" s="25">
        <v>36545</v>
      </c>
      <c r="B960">
        <v>87.98</v>
      </c>
    </row>
    <row r="961" spans="1:2" x14ac:dyDescent="0.35">
      <c r="A961" s="25">
        <v>36546</v>
      </c>
      <c r="B961">
        <v>87.98</v>
      </c>
    </row>
    <row r="962" spans="1:2" x14ac:dyDescent="0.35">
      <c r="A962" s="25">
        <v>36549</v>
      </c>
      <c r="B962">
        <v>81.08</v>
      </c>
    </row>
    <row r="963" spans="1:2" x14ac:dyDescent="0.35">
      <c r="A963" s="25">
        <v>36550</v>
      </c>
      <c r="B963">
        <v>86.39</v>
      </c>
    </row>
    <row r="964" spans="1:2" x14ac:dyDescent="0.35">
      <c r="A964" s="25">
        <v>36551</v>
      </c>
      <c r="B964">
        <v>82.14</v>
      </c>
    </row>
    <row r="965" spans="1:2" x14ac:dyDescent="0.35">
      <c r="A965" s="25">
        <v>36552</v>
      </c>
      <c r="B965">
        <v>84.34</v>
      </c>
    </row>
    <row r="966" spans="1:2" x14ac:dyDescent="0.35">
      <c r="A966" s="25">
        <v>36553</v>
      </c>
      <c r="B966">
        <v>78.38</v>
      </c>
    </row>
    <row r="967" spans="1:2" x14ac:dyDescent="0.35">
      <c r="A967" s="25">
        <v>36556</v>
      </c>
      <c r="B967">
        <v>80.52</v>
      </c>
    </row>
    <row r="968" spans="1:2" x14ac:dyDescent="0.35">
      <c r="A968" s="25">
        <v>36557</v>
      </c>
      <c r="B968">
        <v>79.34</v>
      </c>
    </row>
    <row r="969" spans="1:2" x14ac:dyDescent="0.35">
      <c r="A969" s="25">
        <v>36558</v>
      </c>
      <c r="B969">
        <v>82</v>
      </c>
    </row>
    <row r="970" spans="1:2" x14ac:dyDescent="0.35">
      <c r="A970" s="25">
        <v>36559</v>
      </c>
      <c r="B970">
        <v>90.06</v>
      </c>
    </row>
    <row r="971" spans="1:2" x14ac:dyDescent="0.35">
      <c r="A971" s="25">
        <v>36560</v>
      </c>
      <c r="B971">
        <v>88.38</v>
      </c>
    </row>
    <row r="972" spans="1:2" x14ac:dyDescent="0.35">
      <c r="A972" s="25">
        <v>36563</v>
      </c>
      <c r="B972">
        <v>88.5</v>
      </c>
    </row>
    <row r="973" spans="1:2" x14ac:dyDescent="0.35">
      <c r="A973" s="25">
        <v>36564</v>
      </c>
      <c r="B973">
        <v>93.28</v>
      </c>
    </row>
    <row r="974" spans="1:2" x14ac:dyDescent="0.35">
      <c r="A974" s="25">
        <v>36565</v>
      </c>
      <c r="B974">
        <v>90.58</v>
      </c>
    </row>
    <row r="975" spans="1:2" x14ac:dyDescent="0.35">
      <c r="A975" s="25">
        <v>36566</v>
      </c>
      <c r="B975">
        <v>91.25</v>
      </c>
    </row>
    <row r="976" spans="1:2" x14ac:dyDescent="0.35">
      <c r="A976" s="25">
        <v>36567</v>
      </c>
      <c r="B976">
        <v>85.67</v>
      </c>
    </row>
    <row r="977" spans="1:2" x14ac:dyDescent="0.35">
      <c r="A977" s="25">
        <v>36570</v>
      </c>
      <c r="B977">
        <v>82.88</v>
      </c>
    </row>
    <row r="978" spans="1:2" x14ac:dyDescent="0.35">
      <c r="A978" s="25">
        <v>36571</v>
      </c>
      <c r="B978">
        <v>85</v>
      </c>
    </row>
    <row r="979" spans="1:2" x14ac:dyDescent="0.35">
      <c r="A979" s="25">
        <v>36572</v>
      </c>
      <c r="B979">
        <v>80.78</v>
      </c>
    </row>
    <row r="980" spans="1:2" x14ac:dyDescent="0.35">
      <c r="A980" s="25">
        <v>36573</v>
      </c>
      <c r="B980">
        <v>81.59</v>
      </c>
    </row>
    <row r="981" spans="1:2" x14ac:dyDescent="0.35">
      <c r="A981" s="25">
        <v>36574</v>
      </c>
      <c r="B981">
        <v>78.06</v>
      </c>
    </row>
    <row r="982" spans="1:2" x14ac:dyDescent="0.35">
      <c r="A982" s="25">
        <v>36578</v>
      </c>
      <c r="B982">
        <v>76.91</v>
      </c>
    </row>
    <row r="983" spans="1:2" x14ac:dyDescent="0.35">
      <c r="A983" s="25">
        <v>36579</v>
      </c>
      <c r="B983">
        <v>83.1</v>
      </c>
    </row>
    <row r="984" spans="1:2" x14ac:dyDescent="0.35">
      <c r="A984" s="25">
        <v>36580</v>
      </c>
      <c r="B984">
        <v>84.03</v>
      </c>
    </row>
    <row r="985" spans="1:2" x14ac:dyDescent="0.35">
      <c r="A985" s="25">
        <v>36581</v>
      </c>
      <c r="B985">
        <v>82.59</v>
      </c>
    </row>
    <row r="986" spans="1:2" x14ac:dyDescent="0.35">
      <c r="A986" s="25">
        <v>36584</v>
      </c>
      <c r="B986">
        <v>80.97</v>
      </c>
    </row>
    <row r="987" spans="1:2" x14ac:dyDescent="0.35">
      <c r="A987" s="25">
        <v>36585</v>
      </c>
      <c r="B987">
        <v>79.84</v>
      </c>
    </row>
    <row r="988" spans="1:2" x14ac:dyDescent="0.35">
      <c r="A988" s="25">
        <v>36586</v>
      </c>
      <c r="B988">
        <v>79.25</v>
      </c>
    </row>
    <row r="989" spans="1:2" x14ac:dyDescent="0.35">
      <c r="A989" s="25">
        <v>36587</v>
      </c>
      <c r="B989">
        <v>77.47</v>
      </c>
    </row>
    <row r="990" spans="1:2" x14ac:dyDescent="0.35">
      <c r="A990" s="25">
        <v>36588</v>
      </c>
      <c r="B990">
        <v>79</v>
      </c>
    </row>
    <row r="991" spans="1:2" x14ac:dyDescent="0.35">
      <c r="A991" s="25">
        <v>36591</v>
      </c>
      <c r="B991">
        <v>85.78</v>
      </c>
    </row>
    <row r="992" spans="1:2" x14ac:dyDescent="0.35">
      <c r="A992" s="25">
        <v>36592</v>
      </c>
      <c r="B992">
        <v>85.69</v>
      </c>
    </row>
    <row r="993" spans="1:2" x14ac:dyDescent="0.35">
      <c r="A993" s="25">
        <v>36593</v>
      </c>
      <c r="B993">
        <v>88.5</v>
      </c>
    </row>
    <row r="994" spans="1:2" x14ac:dyDescent="0.35">
      <c r="A994" s="25">
        <v>36594</v>
      </c>
      <c r="B994">
        <v>91.62</v>
      </c>
    </row>
    <row r="995" spans="1:2" x14ac:dyDescent="0.35">
      <c r="A995" s="25">
        <v>36595</v>
      </c>
      <c r="B995">
        <v>89.03</v>
      </c>
    </row>
    <row r="996" spans="1:2" x14ac:dyDescent="0.35">
      <c r="A996" s="25">
        <v>36598</v>
      </c>
      <c r="B996">
        <v>87.91</v>
      </c>
    </row>
    <row r="997" spans="1:2" x14ac:dyDescent="0.35">
      <c r="A997" s="25">
        <v>36599</v>
      </c>
      <c r="B997">
        <v>84.38</v>
      </c>
    </row>
    <row r="998" spans="1:2" x14ac:dyDescent="0.35">
      <c r="A998" s="25">
        <v>36600</v>
      </c>
      <c r="B998">
        <v>79.25</v>
      </c>
    </row>
    <row r="999" spans="1:2" x14ac:dyDescent="0.35">
      <c r="A999" s="25">
        <v>36601</v>
      </c>
      <c r="B999">
        <v>85.09</v>
      </c>
    </row>
    <row r="1000" spans="1:2" x14ac:dyDescent="0.35">
      <c r="A1000" s="25">
        <v>36602</v>
      </c>
      <c r="B1000">
        <v>85.56</v>
      </c>
    </row>
    <row r="1001" spans="1:2" x14ac:dyDescent="0.35">
      <c r="A1001" s="25">
        <v>36605</v>
      </c>
      <c r="B1001">
        <v>86.01</v>
      </c>
    </row>
    <row r="1002" spans="1:2" x14ac:dyDescent="0.35">
      <c r="A1002" s="25">
        <v>36606</v>
      </c>
      <c r="B1002">
        <v>95.88</v>
      </c>
    </row>
    <row r="1003" spans="1:2" x14ac:dyDescent="0.35">
      <c r="A1003" s="25">
        <v>36607</v>
      </c>
      <c r="B1003">
        <v>98.59</v>
      </c>
    </row>
    <row r="1004" spans="1:2" x14ac:dyDescent="0.35">
      <c r="A1004" s="25">
        <v>36608</v>
      </c>
      <c r="B1004">
        <v>95.5</v>
      </c>
    </row>
    <row r="1005" spans="1:2" x14ac:dyDescent="0.35">
      <c r="A1005" s="25">
        <v>36609</v>
      </c>
      <c r="B1005">
        <v>97</v>
      </c>
    </row>
    <row r="1006" spans="1:2" x14ac:dyDescent="0.35">
      <c r="A1006" s="25">
        <v>36612</v>
      </c>
      <c r="B1006">
        <v>100.38</v>
      </c>
    </row>
    <row r="1007" spans="1:2" x14ac:dyDescent="0.35">
      <c r="A1007" s="25">
        <v>36613</v>
      </c>
      <c r="B1007">
        <v>97.5</v>
      </c>
    </row>
    <row r="1008" spans="1:2" x14ac:dyDescent="0.35">
      <c r="A1008" s="25">
        <v>36614</v>
      </c>
      <c r="B1008">
        <v>88.53</v>
      </c>
    </row>
    <row r="1009" spans="1:2" x14ac:dyDescent="0.35">
      <c r="A1009" s="25">
        <v>36615</v>
      </c>
      <c r="B1009">
        <v>84.75</v>
      </c>
    </row>
    <row r="1010" spans="1:2" x14ac:dyDescent="0.35">
      <c r="A1010" s="25">
        <v>36616</v>
      </c>
      <c r="B1010">
        <v>85.69</v>
      </c>
    </row>
    <row r="1011" spans="1:2" x14ac:dyDescent="0.35">
      <c r="A1011" s="25">
        <v>36619</v>
      </c>
      <c r="B1011">
        <v>80.06</v>
      </c>
    </row>
    <row r="1012" spans="1:2" x14ac:dyDescent="0.35">
      <c r="A1012" s="25">
        <v>36620</v>
      </c>
      <c r="B1012">
        <v>83.69</v>
      </c>
    </row>
    <row r="1013" spans="1:2" x14ac:dyDescent="0.35">
      <c r="A1013" s="25">
        <v>36621</v>
      </c>
      <c r="B1013">
        <v>82.78</v>
      </c>
    </row>
    <row r="1014" spans="1:2" x14ac:dyDescent="0.35">
      <c r="A1014" s="25">
        <v>36622</v>
      </c>
      <c r="B1014">
        <v>77</v>
      </c>
    </row>
    <row r="1015" spans="1:2" x14ac:dyDescent="0.35">
      <c r="A1015" s="25">
        <v>36623</v>
      </c>
      <c r="B1015">
        <v>75.56</v>
      </c>
    </row>
    <row r="1016" spans="1:2" x14ac:dyDescent="0.35">
      <c r="A1016" s="25">
        <v>36626</v>
      </c>
      <c r="B1016">
        <v>70.97</v>
      </c>
    </row>
    <row r="1017" spans="1:2" x14ac:dyDescent="0.35">
      <c r="A1017" s="25">
        <v>36627</v>
      </c>
      <c r="B1017">
        <v>66.75</v>
      </c>
    </row>
    <row r="1018" spans="1:2" x14ac:dyDescent="0.35">
      <c r="A1018" s="25">
        <v>36628</v>
      </c>
      <c r="B1018">
        <v>68.09</v>
      </c>
    </row>
    <row r="1019" spans="1:2" x14ac:dyDescent="0.35">
      <c r="A1019" s="25">
        <v>36629</v>
      </c>
      <c r="B1019">
        <v>68.06</v>
      </c>
    </row>
    <row r="1020" spans="1:2" x14ac:dyDescent="0.35">
      <c r="A1020" s="25">
        <v>36630</v>
      </c>
      <c r="B1020">
        <v>58</v>
      </c>
    </row>
    <row r="1021" spans="1:2" x14ac:dyDescent="0.35">
      <c r="A1021" s="25">
        <v>36633</v>
      </c>
      <c r="B1021">
        <v>57.19</v>
      </c>
    </row>
    <row r="1022" spans="1:2" x14ac:dyDescent="0.35">
      <c r="A1022" s="25">
        <v>36634</v>
      </c>
      <c r="B1022">
        <v>63.34</v>
      </c>
    </row>
    <row r="1023" spans="1:2" x14ac:dyDescent="0.35">
      <c r="A1023" s="25">
        <v>36635</v>
      </c>
      <c r="B1023">
        <v>62.94</v>
      </c>
    </row>
    <row r="1024" spans="1:2" x14ac:dyDescent="0.35">
      <c r="A1024" s="25">
        <v>36636</v>
      </c>
      <c r="B1024">
        <v>61.56</v>
      </c>
    </row>
    <row r="1025" spans="1:2" x14ac:dyDescent="0.35">
      <c r="A1025" s="25">
        <v>36640</v>
      </c>
      <c r="B1025">
        <v>56.94</v>
      </c>
    </row>
    <row r="1026" spans="1:2" x14ac:dyDescent="0.35">
      <c r="A1026" s="25">
        <v>36641</v>
      </c>
      <c r="B1026">
        <v>62.25</v>
      </c>
    </row>
    <row r="1027" spans="1:2" x14ac:dyDescent="0.35">
      <c r="A1027" s="25">
        <v>36642</v>
      </c>
      <c r="B1027">
        <v>59.56</v>
      </c>
    </row>
    <row r="1028" spans="1:2" x14ac:dyDescent="0.35">
      <c r="A1028" s="25">
        <v>36643</v>
      </c>
      <c r="B1028">
        <v>62.16</v>
      </c>
    </row>
    <row r="1029" spans="1:2" x14ac:dyDescent="0.35">
      <c r="A1029" s="25">
        <v>36644</v>
      </c>
      <c r="B1029">
        <v>65.12</v>
      </c>
    </row>
    <row r="1030" spans="1:2" x14ac:dyDescent="0.35">
      <c r="A1030" s="25">
        <v>36647</v>
      </c>
      <c r="B1030">
        <v>65.44</v>
      </c>
    </row>
    <row r="1031" spans="1:2" x14ac:dyDescent="0.35">
      <c r="A1031" s="25">
        <v>36648</v>
      </c>
      <c r="B1031">
        <v>61.28</v>
      </c>
    </row>
    <row r="1032" spans="1:2" x14ac:dyDescent="0.35">
      <c r="A1032" s="25">
        <v>36649</v>
      </c>
      <c r="B1032">
        <v>61.03</v>
      </c>
    </row>
    <row r="1033" spans="1:2" x14ac:dyDescent="0.35">
      <c r="A1033" s="25">
        <v>36650</v>
      </c>
      <c r="B1033">
        <v>62.09</v>
      </c>
    </row>
    <row r="1034" spans="1:2" x14ac:dyDescent="0.35">
      <c r="A1034" s="25">
        <v>36651</v>
      </c>
      <c r="B1034">
        <v>62.84</v>
      </c>
    </row>
    <row r="1035" spans="1:2" x14ac:dyDescent="0.35">
      <c r="A1035" s="25">
        <v>36654</v>
      </c>
      <c r="B1035">
        <v>60.38</v>
      </c>
    </row>
    <row r="1036" spans="1:2" x14ac:dyDescent="0.35">
      <c r="A1036" s="25">
        <v>36655</v>
      </c>
      <c r="B1036">
        <v>58.72</v>
      </c>
    </row>
    <row r="1037" spans="1:2" x14ac:dyDescent="0.35">
      <c r="A1037" s="25">
        <v>36656</v>
      </c>
      <c r="B1037">
        <v>59.45</v>
      </c>
    </row>
    <row r="1038" spans="1:2" x14ac:dyDescent="0.35">
      <c r="A1038" s="25">
        <v>36657</v>
      </c>
      <c r="B1038">
        <v>62.66</v>
      </c>
    </row>
    <row r="1039" spans="1:2" x14ac:dyDescent="0.35">
      <c r="A1039" s="25">
        <v>36658</v>
      </c>
      <c r="B1039">
        <v>62.84</v>
      </c>
    </row>
    <row r="1040" spans="1:2" x14ac:dyDescent="0.35">
      <c r="A1040" s="25">
        <v>36661</v>
      </c>
      <c r="B1040">
        <v>65</v>
      </c>
    </row>
    <row r="1041" spans="1:2" x14ac:dyDescent="0.35">
      <c r="A1041" s="25">
        <v>36662</v>
      </c>
      <c r="B1041">
        <v>67.81</v>
      </c>
    </row>
    <row r="1042" spans="1:2" x14ac:dyDescent="0.35">
      <c r="A1042" s="25">
        <v>36663</v>
      </c>
      <c r="B1042">
        <v>68.91</v>
      </c>
    </row>
    <row r="1043" spans="1:2" x14ac:dyDescent="0.35">
      <c r="A1043" s="25">
        <v>36664</v>
      </c>
      <c r="B1043">
        <v>66</v>
      </c>
    </row>
    <row r="1044" spans="1:2" x14ac:dyDescent="0.35">
      <c r="A1044" s="25">
        <v>36665</v>
      </c>
      <c r="B1044">
        <v>60.16</v>
      </c>
    </row>
    <row r="1045" spans="1:2" x14ac:dyDescent="0.35">
      <c r="A1045" s="25">
        <v>36668</v>
      </c>
      <c r="B1045">
        <v>63.12</v>
      </c>
    </row>
    <row r="1046" spans="1:2" x14ac:dyDescent="0.35">
      <c r="A1046" s="25">
        <v>36669</v>
      </c>
      <c r="B1046">
        <v>59.16</v>
      </c>
    </row>
    <row r="1047" spans="1:2" x14ac:dyDescent="0.35">
      <c r="A1047" s="25">
        <v>36670</v>
      </c>
      <c r="B1047">
        <v>61.38</v>
      </c>
    </row>
    <row r="1048" spans="1:2" x14ac:dyDescent="0.35">
      <c r="A1048" s="25">
        <v>36671</v>
      </c>
      <c r="B1048">
        <v>57.5</v>
      </c>
    </row>
    <row r="1049" spans="1:2" x14ac:dyDescent="0.35">
      <c r="A1049" s="25">
        <v>36672</v>
      </c>
      <c r="B1049">
        <v>56.03</v>
      </c>
    </row>
    <row r="1050" spans="1:2" x14ac:dyDescent="0.35">
      <c r="A1050" s="25">
        <v>36676</v>
      </c>
      <c r="B1050">
        <v>58.5</v>
      </c>
    </row>
    <row r="1051" spans="1:2" x14ac:dyDescent="0.35">
      <c r="A1051" s="25">
        <v>36677</v>
      </c>
      <c r="B1051">
        <v>56.53</v>
      </c>
    </row>
    <row r="1052" spans="1:2" x14ac:dyDescent="0.35">
      <c r="A1052" s="25">
        <v>36678</v>
      </c>
      <c r="B1052">
        <v>60.03</v>
      </c>
    </row>
    <row r="1053" spans="1:2" x14ac:dyDescent="0.35">
      <c r="A1053" s="25">
        <v>36679</v>
      </c>
      <c r="B1053">
        <v>67.25</v>
      </c>
    </row>
    <row r="1054" spans="1:2" x14ac:dyDescent="0.35">
      <c r="A1054" s="25">
        <v>36682</v>
      </c>
      <c r="B1054">
        <v>68.66</v>
      </c>
    </row>
    <row r="1055" spans="1:2" x14ac:dyDescent="0.35">
      <c r="A1055" s="25">
        <v>36683</v>
      </c>
      <c r="B1055">
        <v>67.53</v>
      </c>
    </row>
    <row r="1056" spans="1:2" x14ac:dyDescent="0.35">
      <c r="A1056" s="25">
        <v>36684</v>
      </c>
      <c r="B1056">
        <v>72.25</v>
      </c>
    </row>
    <row r="1057" spans="1:2" x14ac:dyDescent="0.35">
      <c r="A1057" s="25">
        <v>36685</v>
      </c>
      <c r="B1057">
        <v>72</v>
      </c>
    </row>
    <row r="1058" spans="1:2" x14ac:dyDescent="0.35">
      <c r="A1058" s="25">
        <v>36686</v>
      </c>
      <c r="B1058">
        <v>71.59</v>
      </c>
    </row>
    <row r="1059" spans="1:2" x14ac:dyDescent="0.35">
      <c r="A1059" s="25">
        <v>36689</v>
      </c>
      <c r="B1059">
        <v>68.72</v>
      </c>
    </row>
    <row r="1060" spans="1:2" x14ac:dyDescent="0.35">
      <c r="A1060" s="25">
        <v>36690</v>
      </c>
      <c r="B1060">
        <v>69.75</v>
      </c>
    </row>
    <row r="1061" spans="1:2" x14ac:dyDescent="0.35">
      <c r="A1061" s="25">
        <v>36691</v>
      </c>
      <c r="B1061">
        <v>69.75</v>
      </c>
    </row>
    <row r="1062" spans="1:2" x14ac:dyDescent="0.35">
      <c r="A1062" s="25">
        <v>36692</v>
      </c>
      <c r="B1062">
        <v>69.84</v>
      </c>
    </row>
    <row r="1063" spans="1:2" x14ac:dyDescent="0.35">
      <c r="A1063" s="25">
        <v>36693</v>
      </c>
      <c r="B1063">
        <v>70.47</v>
      </c>
    </row>
    <row r="1064" spans="1:2" x14ac:dyDescent="0.35">
      <c r="A1064" s="25">
        <v>36696</v>
      </c>
      <c r="B1064">
        <v>69.53</v>
      </c>
    </row>
    <row r="1065" spans="1:2" x14ac:dyDescent="0.35">
      <c r="A1065" s="25">
        <v>36697</v>
      </c>
      <c r="B1065">
        <v>74</v>
      </c>
    </row>
    <row r="1066" spans="1:2" x14ac:dyDescent="0.35">
      <c r="A1066" s="25">
        <v>36698</v>
      </c>
      <c r="B1066">
        <v>71.41</v>
      </c>
    </row>
    <row r="1067" spans="1:2" x14ac:dyDescent="0.35">
      <c r="A1067" s="25">
        <v>36699</v>
      </c>
      <c r="B1067">
        <v>65.84</v>
      </c>
    </row>
    <row r="1068" spans="1:2" x14ac:dyDescent="0.35">
      <c r="A1068" s="25">
        <v>36700</v>
      </c>
      <c r="B1068">
        <v>62.66</v>
      </c>
    </row>
    <row r="1069" spans="1:2" x14ac:dyDescent="0.35">
      <c r="A1069" s="25">
        <v>36703</v>
      </c>
      <c r="B1069">
        <v>59.66</v>
      </c>
    </row>
    <row r="1070" spans="1:2" x14ac:dyDescent="0.35">
      <c r="A1070" s="25">
        <v>36704</v>
      </c>
      <c r="B1070">
        <v>62.97</v>
      </c>
    </row>
    <row r="1071" spans="1:2" x14ac:dyDescent="0.35">
      <c r="A1071" s="25">
        <v>36705</v>
      </c>
      <c r="B1071">
        <v>61.78</v>
      </c>
    </row>
    <row r="1072" spans="1:2" x14ac:dyDescent="0.35">
      <c r="A1072" s="25">
        <v>36706</v>
      </c>
      <c r="B1072">
        <v>59.66</v>
      </c>
    </row>
    <row r="1073" spans="1:2" x14ac:dyDescent="0.35">
      <c r="A1073" s="25">
        <v>36707</v>
      </c>
      <c r="B1073">
        <v>61.94</v>
      </c>
    </row>
    <row r="1074" spans="1:2" x14ac:dyDescent="0.35">
      <c r="A1074" s="25">
        <v>36710</v>
      </c>
      <c r="B1074">
        <v>63.94</v>
      </c>
    </row>
    <row r="1075" spans="1:2" x14ac:dyDescent="0.35">
      <c r="A1075" s="25">
        <v>36712</v>
      </c>
      <c r="B1075">
        <v>60.41</v>
      </c>
    </row>
    <row r="1076" spans="1:2" x14ac:dyDescent="0.35">
      <c r="A1076" s="25">
        <v>36713</v>
      </c>
      <c r="B1076">
        <v>61.19</v>
      </c>
    </row>
    <row r="1077" spans="1:2" x14ac:dyDescent="0.35">
      <c r="A1077" s="25">
        <v>36714</v>
      </c>
      <c r="B1077">
        <v>58.25</v>
      </c>
    </row>
    <row r="1078" spans="1:2" x14ac:dyDescent="0.35">
      <c r="A1078" s="25">
        <v>36717</v>
      </c>
      <c r="B1078">
        <v>55</v>
      </c>
    </row>
    <row r="1079" spans="1:2" x14ac:dyDescent="0.35">
      <c r="A1079" s="25">
        <v>36718</v>
      </c>
      <c r="B1079">
        <v>52.75</v>
      </c>
    </row>
    <row r="1080" spans="1:2" x14ac:dyDescent="0.35">
      <c r="A1080" s="25">
        <v>36719</v>
      </c>
      <c r="B1080">
        <v>62.47</v>
      </c>
    </row>
    <row r="1081" spans="1:2" x14ac:dyDescent="0.35">
      <c r="A1081" s="25">
        <v>36720</v>
      </c>
      <c r="B1081">
        <v>61.28</v>
      </c>
    </row>
    <row r="1082" spans="1:2" x14ac:dyDescent="0.35">
      <c r="A1082" s="25">
        <v>36721</v>
      </c>
      <c r="B1082">
        <v>64</v>
      </c>
    </row>
    <row r="1083" spans="1:2" x14ac:dyDescent="0.35">
      <c r="A1083" s="25">
        <v>36724</v>
      </c>
      <c r="B1083">
        <v>65.81</v>
      </c>
    </row>
    <row r="1084" spans="1:2" x14ac:dyDescent="0.35">
      <c r="A1084" s="25">
        <v>36725</v>
      </c>
      <c r="B1084">
        <v>64.97</v>
      </c>
    </row>
    <row r="1085" spans="1:2" x14ac:dyDescent="0.35">
      <c r="A1085" s="25">
        <v>36726</v>
      </c>
      <c r="B1085">
        <v>67</v>
      </c>
    </row>
    <row r="1086" spans="1:2" x14ac:dyDescent="0.35">
      <c r="A1086" s="25">
        <v>36727</v>
      </c>
      <c r="B1086">
        <v>69.91</v>
      </c>
    </row>
    <row r="1087" spans="1:2" x14ac:dyDescent="0.35">
      <c r="A1087" s="25">
        <v>36728</v>
      </c>
      <c r="B1087">
        <v>69.16</v>
      </c>
    </row>
    <row r="1088" spans="1:2" x14ac:dyDescent="0.35">
      <c r="A1088" s="25">
        <v>36731</v>
      </c>
      <c r="B1088">
        <v>66.28</v>
      </c>
    </row>
    <row r="1089" spans="1:2" x14ac:dyDescent="0.35">
      <c r="A1089" s="25">
        <v>36732</v>
      </c>
      <c r="B1089">
        <v>69</v>
      </c>
    </row>
    <row r="1090" spans="1:2" x14ac:dyDescent="0.35">
      <c r="A1090" s="25">
        <v>36733</v>
      </c>
      <c r="B1090">
        <v>67.97</v>
      </c>
    </row>
    <row r="1091" spans="1:2" x14ac:dyDescent="0.35">
      <c r="A1091" s="25">
        <v>36734</v>
      </c>
      <c r="B1091">
        <v>67.03</v>
      </c>
    </row>
    <row r="1092" spans="1:2" x14ac:dyDescent="0.35">
      <c r="A1092" s="25">
        <v>36735</v>
      </c>
      <c r="B1092">
        <v>63.38</v>
      </c>
    </row>
    <row r="1093" spans="1:2" x14ac:dyDescent="0.35">
      <c r="A1093" s="25">
        <v>36738</v>
      </c>
      <c r="B1093">
        <v>64.34</v>
      </c>
    </row>
    <row r="1094" spans="1:2" x14ac:dyDescent="0.35">
      <c r="A1094" s="25">
        <v>36739</v>
      </c>
      <c r="B1094">
        <v>63.72</v>
      </c>
    </row>
    <row r="1095" spans="1:2" x14ac:dyDescent="0.35">
      <c r="A1095" s="25">
        <v>36740</v>
      </c>
      <c r="B1095">
        <v>63.56</v>
      </c>
    </row>
    <row r="1096" spans="1:2" x14ac:dyDescent="0.35">
      <c r="A1096" s="25">
        <v>36741</v>
      </c>
      <c r="B1096">
        <v>65.59</v>
      </c>
    </row>
    <row r="1097" spans="1:2" x14ac:dyDescent="0.35">
      <c r="A1097" s="25">
        <v>36742</v>
      </c>
      <c r="B1097">
        <v>66.97</v>
      </c>
    </row>
    <row r="1098" spans="1:2" x14ac:dyDescent="0.35">
      <c r="A1098" s="25">
        <v>36745</v>
      </c>
      <c r="B1098">
        <v>68.25</v>
      </c>
    </row>
    <row r="1099" spans="1:2" x14ac:dyDescent="0.35">
      <c r="A1099" s="25">
        <v>36746</v>
      </c>
      <c r="B1099">
        <v>67.06</v>
      </c>
    </row>
    <row r="1100" spans="1:2" x14ac:dyDescent="0.35">
      <c r="A1100" s="25">
        <v>36747</v>
      </c>
      <c r="B1100">
        <v>66.34</v>
      </c>
    </row>
    <row r="1101" spans="1:2" x14ac:dyDescent="0.35">
      <c r="A1101" s="25">
        <v>36748</v>
      </c>
      <c r="B1101">
        <v>64.66</v>
      </c>
    </row>
    <row r="1102" spans="1:2" x14ac:dyDescent="0.35">
      <c r="A1102" s="25">
        <v>36749</v>
      </c>
      <c r="B1102">
        <v>64.31</v>
      </c>
    </row>
    <row r="1103" spans="1:2" x14ac:dyDescent="0.35">
      <c r="A1103" s="25">
        <v>36752</v>
      </c>
      <c r="B1103">
        <v>66.19</v>
      </c>
    </row>
    <row r="1104" spans="1:2" x14ac:dyDescent="0.35">
      <c r="A1104" s="25">
        <v>36753</v>
      </c>
      <c r="B1104">
        <v>66.16</v>
      </c>
    </row>
    <row r="1105" spans="1:2" x14ac:dyDescent="0.35">
      <c r="A1105" s="25">
        <v>36754</v>
      </c>
      <c r="B1105">
        <v>67</v>
      </c>
    </row>
    <row r="1106" spans="1:2" x14ac:dyDescent="0.35">
      <c r="A1106" s="25">
        <v>36755</v>
      </c>
      <c r="B1106">
        <v>65.56</v>
      </c>
    </row>
    <row r="1107" spans="1:2" x14ac:dyDescent="0.35">
      <c r="A1107" s="25">
        <v>36756</v>
      </c>
      <c r="B1107">
        <v>62.59</v>
      </c>
    </row>
    <row r="1108" spans="1:2" x14ac:dyDescent="0.35">
      <c r="A1108" s="25">
        <v>36759</v>
      </c>
      <c r="B1108">
        <v>65.22</v>
      </c>
    </row>
    <row r="1109" spans="1:2" x14ac:dyDescent="0.35">
      <c r="A1109" s="25">
        <v>36760</v>
      </c>
      <c r="B1109">
        <v>63.75</v>
      </c>
    </row>
    <row r="1110" spans="1:2" x14ac:dyDescent="0.35">
      <c r="A1110" s="25">
        <v>36761</v>
      </c>
      <c r="B1110">
        <v>66.91</v>
      </c>
    </row>
    <row r="1111" spans="1:2" x14ac:dyDescent="0.35">
      <c r="A1111" s="25">
        <v>36762</v>
      </c>
      <c r="B1111">
        <v>69.91</v>
      </c>
    </row>
    <row r="1112" spans="1:2" x14ac:dyDescent="0.35">
      <c r="A1112" s="25">
        <v>36763</v>
      </c>
      <c r="B1112">
        <v>67.12</v>
      </c>
    </row>
    <row r="1113" spans="1:2" x14ac:dyDescent="0.35">
      <c r="A1113" s="25">
        <v>36766</v>
      </c>
      <c r="B1113">
        <v>61.03</v>
      </c>
    </row>
    <row r="1114" spans="1:2" x14ac:dyDescent="0.35">
      <c r="A1114" s="25">
        <v>36767</v>
      </c>
      <c r="B1114">
        <v>60.5</v>
      </c>
    </row>
    <row r="1115" spans="1:2" x14ac:dyDescent="0.35">
      <c r="A1115" s="25">
        <v>36768</v>
      </c>
      <c r="B1115">
        <v>61.62</v>
      </c>
    </row>
    <row r="1116" spans="1:2" x14ac:dyDescent="0.35">
      <c r="A1116" s="25">
        <v>36769</v>
      </c>
      <c r="B1116">
        <v>60.75</v>
      </c>
    </row>
    <row r="1117" spans="1:2" x14ac:dyDescent="0.35">
      <c r="A1117" s="25">
        <v>36770</v>
      </c>
      <c r="B1117">
        <v>56.97</v>
      </c>
    </row>
    <row r="1118" spans="1:2" x14ac:dyDescent="0.35">
      <c r="A1118" s="25">
        <v>36774</v>
      </c>
      <c r="B1118">
        <v>58.56</v>
      </c>
    </row>
    <row r="1119" spans="1:2" x14ac:dyDescent="0.35">
      <c r="A1119" s="25">
        <v>36775</v>
      </c>
      <c r="B1119">
        <v>56.03</v>
      </c>
    </row>
    <row r="1120" spans="1:2" x14ac:dyDescent="0.35">
      <c r="A1120" s="25">
        <v>36776</v>
      </c>
      <c r="B1120">
        <v>53.47</v>
      </c>
    </row>
    <row r="1121" spans="1:2" x14ac:dyDescent="0.35">
      <c r="A1121" s="25">
        <v>36777</v>
      </c>
      <c r="B1121">
        <v>52.06</v>
      </c>
    </row>
    <row r="1122" spans="1:2" x14ac:dyDescent="0.35">
      <c r="A1122" s="25">
        <v>36780</v>
      </c>
      <c r="B1122">
        <v>53.16</v>
      </c>
    </row>
    <row r="1123" spans="1:2" x14ac:dyDescent="0.35">
      <c r="A1123" s="25">
        <v>36781</v>
      </c>
      <c r="B1123">
        <v>53.5</v>
      </c>
    </row>
    <row r="1124" spans="1:2" x14ac:dyDescent="0.35">
      <c r="A1124" s="25">
        <v>36782</v>
      </c>
      <c r="B1124">
        <v>53.19</v>
      </c>
    </row>
    <row r="1125" spans="1:2" x14ac:dyDescent="0.35">
      <c r="A1125" s="25">
        <v>36783</v>
      </c>
      <c r="B1125">
        <v>53.47</v>
      </c>
    </row>
    <row r="1126" spans="1:2" x14ac:dyDescent="0.35">
      <c r="A1126" s="25">
        <v>36784</v>
      </c>
      <c r="B1126">
        <v>52.94</v>
      </c>
    </row>
    <row r="1127" spans="1:2" x14ac:dyDescent="0.35">
      <c r="A1127" s="25">
        <v>36787</v>
      </c>
      <c r="B1127">
        <v>52.53</v>
      </c>
    </row>
    <row r="1128" spans="1:2" x14ac:dyDescent="0.35">
      <c r="A1128" s="25">
        <v>36788</v>
      </c>
      <c r="B1128">
        <v>54.03</v>
      </c>
    </row>
    <row r="1129" spans="1:2" x14ac:dyDescent="0.35">
      <c r="A1129" s="25">
        <v>36789</v>
      </c>
      <c r="B1129">
        <v>54.84</v>
      </c>
    </row>
    <row r="1130" spans="1:2" x14ac:dyDescent="0.35">
      <c r="A1130" s="25">
        <v>36790</v>
      </c>
      <c r="B1130">
        <v>54.06</v>
      </c>
    </row>
    <row r="1131" spans="1:2" x14ac:dyDescent="0.35">
      <c r="A1131" s="25">
        <v>36791</v>
      </c>
      <c r="B1131">
        <v>55.72</v>
      </c>
    </row>
    <row r="1132" spans="1:2" x14ac:dyDescent="0.35">
      <c r="A1132" s="25">
        <v>36794</v>
      </c>
      <c r="B1132">
        <v>52.75</v>
      </c>
    </row>
    <row r="1133" spans="1:2" x14ac:dyDescent="0.35">
      <c r="A1133" s="25">
        <v>36795</v>
      </c>
      <c r="B1133">
        <v>51.22</v>
      </c>
    </row>
    <row r="1134" spans="1:2" x14ac:dyDescent="0.35">
      <c r="A1134" s="25">
        <v>36796</v>
      </c>
      <c r="B1134">
        <v>45.19</v>
      </c>
    </row>
    <row r="1135" spans="1:2" x14ac:dyDescent="0.35">
      <c r="A1135" s="25">
        <v>36797</v>
      </c>
      <c r="B1135">
        <v>47.84</v>
      </c>
    </row>
    <row r="1136" spans="1:2" x14ac:dyDescent="0.35">
      <c r="A1136" s="25">
        <v>36798</v>
      </c>
      <c r="B1136">
        <v>45.5</v>
      </c>
    </row>
    <row r="1137" spans="1:2" x14ac:dyDescent="0.35">
      <c r="A1137" s="25">
        <v>36801</v>
      </c>
      <c r="B1137">
        <v>43.03</v>
      </c>
    </row>
    <row r="1138" spans="1:2" x14ac:dyDescent="0.35">
      <c r="A1138" s="25">
        <v>36802</v>
      </c>
      <c r="B1138">
        <v>42</v>
      </c>
    </row>
    <row r="1139" spans="1:2" x14ac:dyDescent="0.35">
      <c r="A1139" s="25">
        <v>36803</v>
      </c>
      <c r="B1139">
        <v>43.97</v>
      </c>
    </row>
    <row r="1140" spans="1:2" x14ac:dyDescent="0.35">
      <c r="A1140" s="25">
        <v>36804</v>
      </c>
      <c r="B1140">
        <v>42.34</v>
      </c>
    </row>
    <row r="1141" spans="1:2" x14ac:dyDescent="0.35">
      <c r="A1141" s="25">
        <v>36805</v>
      </c>
      <c r="B1141">
        <v>40.619999999999997</v>
      </c>
    </row>
    <row r="1142" spans="1:2" x14ac:dyDescent="0.35">
      <c r="A1142" s="25">
        <v>36808</v>
      </c>
      <c r="B1142">
        <v>42.88</v>
      </c>
    </row>
    <row r="1143" spans="1:2" x14ac:dyDescent="0.35">
      <c r="A1143" s="25">
        <v>36809</v>
      </c>
      <c r="B1143">
        <v>41.34</v>
      </c>
    </row>
    <row r="1144" spans="1:2" x14ac:dyDescent="0.35">
      <c r="A1144" s="25">
        <v>36810</v>
      </c>
      <c r="B1144">
        <v>32.69</v>
      </c>
    </row>
    <row r="1145" spans="1:2" x14ac:dyDescent="0.35">
      <c r="A1145" s="25">
        <v>36811</v>
      </c>
      <c r="B1145">
        <v>28.31</v>
      </c>
    </row>
    <row r="1146" spans="1:2" x14ac:dyDescent="0.35">
      <c r="A1146" s="25">
        <v>36812</v>
      </c>
      <c r="B1146">
        <v>30</v>
      </c>
    </row>
    <row r="1147" spans="1:2" x14ac:dyDescent="0.35">
      <c r="A1147" s="25">
        <v>36815</v>
      </c>
      <c r="B1147">
        <v>27.62</v>
      </c>
    </row>
    <row r="1148" spans="1:2" x14ac:dyDescent="0.35">
      <c r="A1148" s="25">
        <v>36816</v>
      </c>
      <c r="B1148">
        <v>24.47</v>
      </c>
    </row>
    <row r="1149" spans="1:2" x14ac:dyDescent="0.35">
      <c r="A1149" s="25">
        <v>36817</v>
      </c>
      <c r="B1149">
        <v>26.38</v>
      </c>
    </row>
    <row r="1150" spans="1:2" x14ac:dyDescent="0.35">
      <c r="A1150" s="25">
        <v>36818</v>
      </c>
      <c r="B1150">
        <v>29.78</v>
      </c>
    </row>
    <row r="1151" spans="1:2" x14ac:dyDescent="0.35">
      <c r="A1151" s="25">
        <v>36819</v>
      </c>
      <c r="B1151">
        <v>29.5</v>
      </c>
    </row>
    <row r="1152" spans="1:2" x14ac:dyDescent="0.35">
      <c r="A1152" s="25">
        <v>36822</v>
      </c>
      <c r="B1152">
        <v>29.81</v>
      </c>
    </row>
    <row r="1153" spans="1:2" x14ac:dyDescent="0.35">
      <c r="A1153" s="25">
        <v>36823</v>
      </c>
      <c r="B1153">
        <v>29.31</v>
      </c>
    </row>
    <row r="1154" spans="1:2" x14ac:dyDescent="0.35">
      <c r="A1154" s="25">
        <v>36824</v>
      </c>
      <c r="B1154">
        <v>27.78</v>
      </c>
    </row>
    <row r="1155" spans="1:2" x14ac:dyDescent="0.35">
      <c r="A1155" s="25">
        <v>36825</v>
      </c>
      <c r="B1155">
        <v>28</v>
      </c>
    </row>
    <row r="1156" spans="1:2" x14ac:dyDescent="0.35">
      <c r="A1156" s="25">
        <v>36826</v>
      </c>
      <c r="B1156">
        <v>27.62</v>
      </c>
    </row>
    <row r="1157" spans="1:2" x14ac:dyDescent="0.35">
      <c r="A1157" s="25">
        <v>36829</v>
      </c>
      <c r="B1157">
        <v>26.31</v>
      </c>
    </row>
    <row r="1158" spans="1:2" x14ac:dyDescent="0.35">
      <c r="A1158" s="25">
        <v>36830</v>
      </c>
      <c r="B1158">
        <v>29.31</v>
      </c>
    </row>
    <row r="1159" spans="1:2" x14ac:dyDescent="0.35">
      <c r="A1159" s="25">
        <v>36831</v>
      </c>
      <c r="B1159">
        <v>32.18</v>
      </c>
    </row>
    <row r="1160" spans="1:2" x14ac:dyDescent="0.35">
      <c r="A1160" s="25">
        <v>36832</v>
      </c>
      <c r="B1160">
        <v>33.72</v>
      </c>
    </row>
    <row r="1161" spans="1:2" x14ac:dyDescent="0.35">
      <c r="A1161" s="25">
        <v>36833</v>
      </c>
      <c r="B1161">
        <v>34.380000000000003</v>
      </c>
    </row>
    <row r="1162" spans="1:2" x14ac:dyDescent="0.35">
      <c r="A1162" s="25">
        <v>36836</v>
      </c>
      <c r="B1162">
        <v>32.81</v>
      </c>
    </row>
    <row r="1163" spans="1:2" x14ac:dyDescent="0.35">
      <c r="A1163" s="25">
        <v>36837</v>
      </c>
      <c r="B1163">
        <v>34.25</v>
      </c>
    </row>
    <row r="1164" spans="1:2" x14ac:dyDescent="0.35">
      <c r="A1164" s="25">
        <v>36838</v>
      </c>
      <c r="B1164">
        <v>32.5</v>
      </c>
    </row>
    <row r="1165" spans="1:2" x14ac:dyDescent="0.35">
      <c r="A1165" s="25">
        <v>36839</v>
      </c>
      <c r="B1165">
        <v>29.41</v>
      </c>
    </row>
    <row r="1166" spans="1:2" x14ac:dyDescent="0.35">
      <c r="A1166" s="25">
        <v>36840</v>
      </c>
      <c r="B1166">
        <v>28.22</v>
      </c>
    </row>
    <row r="1167" spans="1:2" x14ac:dyDescent="0.35">
      <c r="A1167" s="25">
        <v>36843</v>
      </c>
      <c r="B1167">
        <v>27.66</v>
      </c>
    </row>
    <row r="1168" spans="1:2" x14ac:dyDescent="0.35">
      <c r="A1168" s="25">
        <v>36844</v>
      </c>
      <c r="B1168">
        <v>29.72</v>
      </c>
    </row>
    <row r="1169" spans="1:2" x14ac:dyDescent="0.35">
      <c r="A1169" s="25">
        <v>36845</v>
      </c>
      <c r="B1169">
        <v>28.56</v>
      </c>
    </row>
    <row r="1170" spans="1:2" x14ac:dyDescent="0.35">
      <c r="A1170" s="25">
        <v>36846</v>
      </c>
      <c r="B1170">
        <v>26.47</v>
      </c>
    </row>
    <row r="1171" spans="1:2" x14ac:dyDescent="0.35">
      <c r="A1171" s="25">
        <v>36847</v>
      </c>
      <c r="B1171">
        <v>25.62</v>
      </c>
    </row>
    <row r="1172" spans="1:2" x14ac:dyDescent="0.35">
      <c r="A1172" s="25">
        <v>36850</v>
      </c>
      <c r="B1172">
        <v>24.44</v>
      </c>
    </row>
    <row r="1173" spans="1:2" x14ac:dyDescent="0.35">
      <c r="A1173" s="25">
        <v>36851</v>
      </c>
      <c r="B1173">
        <v>20.84</v>
      </c>
    </row>
    <row r="1174" spans="1:2" x14ac:dyDescent="0.35">
      <c r="A1174" s="25">
        <v>36852</v>
      </c>
      <c r="B1174">
        <v>19.09</v>
      </c>
    </row>
    <row r="1175" spans="1:2" x14ac:dyDescent="0.35">
      <c r="A1175" s="25">
        <v>36854</v>
      </c>
      <c r="B1175">
        <v>20.440000000000001</v>
      </c>
    </row>
    <row r="1176" spans="1:2" x14ac:dyDescent="0.35">
      <c r="A1176" s="25">
        <v>36857</v>
      </c>
      <c r="B1176">
        <v>20.059999999999999</v>
      </c>
    </row>
    <row r="1177" spans="1:2" x14ac:dyDescent="0.35">
      <c r="A1177" s="25">
        <v>36858</v>
      </c>
      <c r="B1177">
        <v>18.48</v>
      </c>
    </row>
    <row r="1178" spans="1:2" x14ac:dyDescent="0.35">
      <c r="A1178" s="25">
        <v>36859</v>
      </c>
      <c r="B1178">
        <v>19.53</v>
      </c>
    </row>
    <row r="1179" spans="1:2" x14ac:dyDescent="0.35">
      <c r="A1179" s="25">
        <v>36860</v>
      </c>
      <c r="B1179">
        <v>19.809999999999999</v>
      </c>
    </row>
    <row r="1180" spans="1:2" x14ac:dyDescent="0.35">
      <c r="A1180" s="25">
        <v>36861</v>
      </c>
      <c r="B1180">
        <v>19.47</v>
      </c>
    </row>
    <row r="1181" spans="1:2" x14ac:dyDescent="0.35">
      <c r="A1181" s="25">
        <v>36864</v>
      </c>
      <c r="B1181">
        <v>18.97</v>
      </c>
    </row>
    <row r="1182" spans="1:2" x14ac:dyDescent="0.35">
      <c r="A1182" s="25">
        <v>36865</v>
      </c>
      <c r="B1182">
        <v>21.94</v>
      </c>
    </row>
    <row r="1183" spans="1:2" x14ac:dyDescent="0.35">
      <c r="A1183" s="25">
        <v>36866</v>
      </c>
      <c r="B1183">
        <v>18.75</v>
      </c>
    </row>
    <row r="1184" spans="1:2" x14ac:dyDescent="0.35">
      <c r="A1184" s="25">
        <v>36867</v>
      </c>
      <c r="B1184">
        <v>17.47</v>
      </c>
    </row>
    <row r="1185" spans="1:2" x14ac:dyDescent="0.35">
      <c r="A1185" s="25">
        <v>36868</v>
      </c>
      <c r="B1185">
        <v>17.47</v>
      </c>
    </row>
    <row r="1186" spans="1:2" x14ac:dyDescent="0.35">
      <c r="A1186" s="25">
        <v>36871</v>
      </c>
      <c r="B1186">
        <v>16.940000000000001</v>
      </c>
    </row>
    <row r="1187" spans="1:2" x14ac:dyDescent="0.35">
      <c r="A1187" s="25">
        <v>36872</v>
      </c>
      <c r="B1187">
        <v>17.91</v>
      </c>
    </row>
    <row r="1188" spans="1:2" x14ac:dyDescent="0.35">
      <c r="A1188" s="25">
        <v>36873</v>
      </c>
      <c r="B1188">
        <v>17.440000000000001</v>
      </c>
    </row>
    <row r="1189" spans="1:2" x14ac:dyDescent="0.35">
      <c r="A1189" s="25">
        <v>36874</v>
      </c>
      <c r="B1189">
        <v>16</v>
      </c>
    </row>
    <row r="1190" spans="1:2" x14ac:dyDescent="0.35">
      <c r="A1190" s="25">
        <v>36875</v>
      </c>
      <c r="B1190">
        <v>16.5</v>
      </c>
    </row>
    <row r="1191" spans="1:2" x14ac:dyDescent="0.35">
      <c r="A1191" s="25">
        <v>36878</v>
      </c>
      <c r="B1191">
        <v>16</v>
      </c>
    </row>
    <row r="1192" spans="1:2" x14ac:dyDescent="0.35">
      <c r="A1192" s="25">
        <v>36879</v>
      </c>
      <c r="B1192">
        <v>14</v>
      </c>
    </row>
    <row r="1193" spans="1:2" x14ac:dyDescent="0.35">
      <c r="A1193" s="25">
        <v>36880</v>
      </c>
      <c r="B1193">
        <v>13.97</v>
      </c>
    </row>
    <row r="1194" spans="1:2" x14ac:dyDescent="0.35">
      <c r="A1194" s="25">
        <v>36881</v>
      </c>
      <c r="B1194">
        <v>12.81</v>
      </c>
    </row>
    <row r="1195" spans="1:2" x14ac:dyDescent="0.35">
      <c r="A1195" s="25">
        <v>36882</v>
      </c>
      <c r="B1195">
        <v>14.78</v>
      </c>
    </row>
    <row r="1196" spans="1:2" x14ac:dyDescent="0.35">
      <c r="A1196" s="25">
        <v>36886</v>
      </c>
      <c r="B1196">
        <v>15.59</v>
      </c>
    </row>
    <row r="1197" spans="1:2" x14ac:dyDescent="0.35">
      <c r="A1197" s="25">
        <v>36887</v>
      </c>
      <c r="B1197">
        <v>14.88</v>
      </c>
    </row>
    <row r="1198" spans="1:2" x14ac:dyDescent="0.35">
      <c r="A1198" s="25">
        <v>36888</v>
      </c>
      <c r="B1198">
        <v>15.5</v>
      </c>
    </row>
    <row r="1199" spans="1:2" x14ac:dyDescent="0.35">
      <c r="A1199" s="25">
        <v>36889</v>
      </c>
      <c r="B1199">
        <v>15.03</v>
      </c>
    </row>
    <row r="1200" spans="1:2" x14ac:dyDescent="0.35">
      <c r="A1200" s="25">
        <v>36893</v>
      </c>
      <c r="B1200">
        <v>14.09</v>
      </c>
    </row>
    <row r="1201" spans="1:2" x14ac:dyDescent="0.35">
      <c r="A1201" s="25">
        <v>36894</v>
      </c>
      <c r="B1201">
        <v>15.47</v>
      </c>
    </row>
    <row r="1202" spans="1:2" x14ac:dyDescent="0.35">
      <c r="A1202" s="25">
        <v>36895</v>
      </c>
      <c r="B1202">
        <v>14.78</v>
      </c>
    </row>
    <row r="1203" spans="1:2" x14ac:dyDescent="0.35">
      <c r="A1203" s="25">
        <v>36896</v>
      </c>
      <c r="B1203">
        <v>14.25</v>
      </c>
    </row>
    <row r="1204" spans="1:2" x14ac:dyDescent="0.35">
      <c r="A1204" s="25">
        <v>36899</v>
      </c>
      <c r="B1204">
        <v>13.59</v>
      </c>
    </row>
    <row r="1205" spans="1:2" x14ac:dyDescent="0.35">
      <c r="A1205" s="25">
        <v>36900</v>
      </c>
      <c r="B1205">
        <v>15.06</v>
      </c>
    </row>
    <row r="1206" spans="1:2" x14ac:dyDescent="0.35">
      <c r="A1206" s="25">
        <v>36901</v>
      </c>
      <c r="B1206">
        <v>15.25</v>
      </c>
    </row>
    <row r="1207" spans="1:2" x14ac:dyDescent="0.35">
      <c r="A1207" s="25">
        <v>36902</v>
      </c>
      <c r="B1207">
        <v>12.94</v>
      </c>
    </row>
    <row r="1208" spans="1:2" x14ac:dyDescent="0.35">
      <c r="A1208" s="25">
        <v>36903</v>
      </c>
      <c r="B1208">
        <v>13.28</v>
      </c>
    </row>
    <row r="1209" spans="1:2" x14ac:dyDescent="0.35">
      <c r="A1209" s="25">
        <v>36907</v>
      </c>
      <c r="B1209">
        <v>13.69</v>
      </c>
    </row>
    <row r="1210" spans="1:2" x14ac:dyDescent="0.35">
      <c r="A1210" s="25">
        <v>36908</v>
      </c>
      <c r="B1210">
        <v>15.12</v>
      </c>
    </row>
    <row r="1211" spans="1:2" x14ac:dyDescent="0.35">
      <c r="A1211" s="25">
        <v>36909</v>
      </c>
      <c r="B1211">
        <v>17.22</v>
      </c>
    </row>
    <row r="1212" spans="1:2" x14ac:dyDescent="0.35">
      <c r="A1212" s="25">
        <v>36910</v>
      </c>
      <c r="B1212">
        <v>16.91</v>
      </c>
    </row>
    <row r="1213" spans="1:2" x14ac:dyDescent="0.35">
      <c r="A1213" s="25">
        <v>36913</v>
      </c>
      <c r="B1213">
        <v>17.34</v>
      </c>
    </row>
    <row r="1214" spans="1:2" x14ac:dyDescent="0.35">
      <c r="A1214" s="25">
        <v>36914</v>
      </c>
      <c r="B1214">
        <v>19.48</v>
      </c>
    </row>
    <row r="1215" spans="1:2" x14ac:dyDescent="0.35">
      <c r="A1215" s="25">
        <v>36915</v>
      </c>
      <c r="B1215">
        <v>21.44</v>
      </c>
    </row>
    <row r="1216" spans="1:2" x14ac:dyDescent="0.35">
      <c r="A1216" s="25">
        <v>36916</v>
      </c>
      <c r="B1216">
        <v>19.59</v>
      </c>
    </row>
    <row r="1217" spans="1:2" x14ac:dyDescent="0.35">
      <c r="A1217" s="25">
        <v>36917</v>
      </c>
      <c r="B1217">
        <v>18.84</v>
      </c>
    </row>
    <row r="1218" spans="1:2" x14ac:dyDescent="0.35">
      <c r="A1218" s="25">
        <v>36920</v>
      </c>
      <c r="B1218">
        <v>19.940000000000001</v>
      </c>
    </row>
    <row r="1219" spans="1:2" x14ac:dyDescent="0.35">
      <c r="A1219" s="25">
        <v>36921</v>
      </c>
      <c r="B1219">
        <v>19.84</v>
      </c>
    </row>
    <row r="1220" spans="1:2" x14ac:dyDescent="0.35">
      <c r="A1220" s="25">
        <v>36922</v>
      </c>
      <c r="B1220">
        <v>18.66</v>
      </c>
    </row>
    <row r="1221" spans="1:2" x14ac:dyDescent="0.35">
      <c r="A1221" s="25">
        <v>36923</v>
      </c>
      <c r="B1221">
        <v>18.03</v>
      </c>
    </row>
    <row r="1222" spans="1:2" x14ac:dyDescent="0.35">
      <c r="A1222" s="25">
        <v>36924</v>
      </c>
      <c r="B1222">
        <v>16.5</v>
      </c>
    </row>
    <row r="1223" spans="1:2" x14ac:dyDescent="0.35">
      <c r="A1223" s="25">
        <v>36927</v>
      </c>
      <c r="B1223">
        <v>17.53</v>
      </c>
    </row>
    <row r="1224" spans="1:2" x14ac:dyDescent="0.35">
      <c r="A1224" s="25">
        <v>36928</v>
      </c>
      <c r="B1224">
        <v>18.190000000000001</v>
      </c>
    </row>
    <row r="1225" spans="1:2" x14ac:dyDescent="0.35">
      <c r="A1225" s="25">
        <v>36929</v>
      </c>
      <c r="B1225">
        <v>16.72</v>
      </c>
    </row>
    <row r="1226" spans="1:2" x14ac:dyDescent="0.35">
      <c r="A1226" s="25">
        <v>36930</v>
      </c>
      <c r="B1226">
        <v>15.09</v>
      </c>
    </row>
    <row r="1227" spans="1:2" x14ac:dyDescent="0.35">
      <c r="A1227" s="25">
        <v>36931</v>
      </c>
      <c r="B1227">
        <v>13.97</v>
      </c>
    </row>
    <row r="1228" spans="1:2" x14ac:dyDescent="0.35">
      <c r="A1228" s="25">
        <v>36934</v>
      </c>
      <c r="B1228">
        <v>14.25</v>
      </c>
    </row>
    <row r="1229" spans="1:2" x14ac:dyDescent="0.35">
      <c r="A1229" s="25">
        <v>36935</v>
      </c>
      <c r="B1229">
        <v>13.56</v>
      </c>
    </row>
    <row r="1230" spans="1:2" x14ac:dyDescent="0.35">
      <c r="A1230" s="25">
        <v>36936</v>
      </c>
      <c r="B1230">
        <v>14.25</v>
      </c>
    </row>
    <row r="1231" spans="1:2" x14ac:dyDescent="0.35">
      <c r="A1231" s="25">
        <v>36937</v>
      </c>
      <c r="B1231">
        <v>15.66</v>
      </c>
    </row>
    <row r="1232" spans="1:2" x14ac:dyDescent="0.35">
      <c r="A1232" s="25">
        <v>36938</v>
      </c>
      <c r="B1232">
        <v>14.09</v>
      </c>
    </row>
    <row r="1233" spans="1:2" x14ac:dyDescent="0.35">
      <c r="A1233" s="25">
        <v>36942</v>
      </c>
      <c r="B1233">
        <v>13.28</v>
      </c>
    </row>
    <row r="1234" spans="1:2" x14ac:dyDescent="0.35">
      <c r="A1234" s="25">
        <v>36943</v>
      </c>
      <c r="B1234">
        <v>13.06</v>
      </c>
    </row>
    <row r="1235" spans="1:2" x14ac:dyDescent="0.35">
      <c r="A1235" s="25">
        <v>36944</v>
      </c>
      <c r="B1235">
        <v>12</v>
      </c>
    </row>
    <row r="1236" spans="1:2" x14ac:dyDescent="0.35">
      <c r="A1236" s="25">
        <v>36945</v>
      </c>
      <c r="B1236">
        <v>12.72</v>
      </c>
    </row>
    <row r="1237" spans="1:2" x14ac:dyDescent="0.35">
      <c r="A1237" s="25">
        <v>36948</v>
      </c>
      <c r="B1237">
        <v>12.88</v>
      </c>
    </row>
    <row r="1238" spans="1:2" x14ac:dyDescent="0.35">
      <c r="A1238" s="25">
        <v>36949</v>
      </c>
      <c r="B1238">
        <v>11.72</v>
      </c>
    </row>
    <row r="1239" spans="1:2" x14ac:dyDescent="0.35">
      <c r="A1239" s="25">
        <v>36950</v>
      </c>
      <c r="B1239">
        <v>11.91</v>
      </c>
    </row>
    <row r="1240" spans="1:2" x14ac:dyDescent="0.35">
      <c r="A1240" s="25">
        <v>36951</v>
      </c>
      <c r="B1240">
        <v>12.22</v>
      </c>
    </row>
    <row r="1241" spans="1:2" x14ac:dyDescent="0.35">
      <c r="A1241" s="25">
        <v>36952</v>
      </c>
      <c r="B1241">
        <v>10.84</v>
      </c>
    </row>
    <row r="1242" spans="1:2" x14ac:dyDescent="0.35">
      <c r="A1242" s="25">
        <v>36955</v>
      </c>
      <c r="B1242">
        <v>11.09</v>
      </c>
    </row>
    <row r="1243" spans="1:2" x14ac:dyDescent="0.35">
      <c r="A1243" s="25">
        <v>36956</v>
      </c>
      <c r="B1243">
        <v>11.19</v>
      </c>
    </row>
    <row r="1244" spans="1:2" x14ac:dyDescent="0.35">
      <c r="A1244" s="25">
        <v>36957</v>
      </c>
      <c r="B1244">
        <v>10.47</v>
      </c>
    </row>
    <row r="1245" spans="1:2" x14ac:dyDescent="0.35">
      <c r="A1245" s="25">
        <v>36958</v>
      </c>
      <c r="B1245">
        <v>8.84</v>
      </c>
    </row>
    <row r="1246" spans="1:2" x14ac:dyDescent="0.35">
      <c r="A1246" s="25">
        <v>36959</v>
      </c>
      <c r="B1246">
        <v>8.5</v>
      </c>
    </row>
    <row r="1247" spans="1:2" x14ac:dyDescent="0.35">
      <c r="A1247" s="25">
        <v>36962</v>
      </c>
      <c r="B1247">
        <v>8.19</v>
      </c>
    </row>
    <row r="1248" spans="1:2" x14ac:dyDescent="0.35">
      <c r="A1248" s="25">
        <v>36963</v>
      </c>
      <c r="B1248">
        <v>8.0299999999999994</v>
      </c>
    </row>
    <row r="1249" spans="1:2" x14ac:dyDescent="0.35">
      <c r="A1249" s="25">
        <v>36964</v>
      </c>
      <c r="B1249">
        <v>7.66</v>
      </c>
    </row>
    <row r="1250" spans="1:2" x14ac:dyDescent="0.35">
      <c r="A1250" s="25">
        <v>36965</v>
      </c>
      <c r="B1250">
        <v>7.5</v>
      </c>
    </row>
    <row r="1251" spans="1:2" x14ac:dyDescent="0.35">
      <c r="A1251" s="25">
        <v>36966</v>
      </c>
      <c r="B1251">
        <v>6.78</v>
      </c>
    </row>
    <row r="1252" spans="1:2" x14ac:dyDescent="0.35">
      <c r="A1252" s="25">
        <v>36969</v>
      </c>
      <c r="B1252">
        <v>7.47</v>
      </c>
    </row>
    <row r="1253" spans="1:2" x14ac:dyDescent="0.35">
      <c r="A1253" s="25">
        <v>36970</v>
      </c>
      <c r="B1253">
        <v>6.97</v>
      </c>
    </row>
    <row r="1254" spans="1:2" x14ac:dyDescent="0.35">
      <c r="A1254" s="25">
        <v>36971</v>
      </c>
      <c r="B1254">
        <v>6.84</v>
      </c>
    </row>
    <row r="1255" spans="1:2" x14ac:dyDescent="0.35">
      <c r="A1255" s="25">
        <v>36972</v>
      </c>
      <c r="B1255">
        <v>7.44</v>
      </c>
    </row>
    <row r="1256" spans="1:2" x14ac:dyDescent="0.35">
      <c r="A1256" s="25">
        <v>36973</v>
      </c>
      <c r="B1256">
        <v>7.22</v>
      </c>
    </row>
    <row r="1257" spans="1:2" x14ac:dyDescent="0.35">
      <c r="A1257" s="25">
        <v>36976</v>
      </c>
      <c r="B1257">
        <v>7.09</v>
      </c>
    </row>
    <row r="1258" spans="1:2" x14ac:dyDescent="0.35">
      <c r="A1258" s="25">
        <v>36977</v>
      </c>
      <c r="B1258">
        <v>7.78</v>
      </c>
    </row>
    <row r="1259" spans="1:2" x14ac:dyDescent="0.35">
      <c r="A1259" s="25">
        <v>36978</v>
      </c>
      <c r="B1259">
        <v>7.47</v>
      </c>
    </row>
    <row r="1260" spans="1:2" x14ac:dyDescent="0.35">
      <c r="A1260" s="25">
        <v>36979</v>
      </c>
      <c r="B1260">
        <v>7.5</v>
      </c>
    </row>
    <row r="1261" spans="1:2" x14ac:dyDescent="0.35">
      <c r="A1261" s="25">
        <v>36980</v>
      </c>
      <c r="B1261">
        <v>7.88</v>
      </c>
    </row>
    <row r="1262" spans="1:2" x14ac:dyDescent="0.35">
      <c r="A1262" s="25">
        <v>36983</v>
      </c>
      <c r="B1262">
        <v>7</v>
      </c>
    </row>
    <row r="1263" spans="1:2" x14ac:dyDescent="0.35">
      <c r="A1263" s="25">
        <v>36984</v>
      </c>
      <c r="B1263">
        <v>5.69</v>
      </c>
    </row>
    <row r="1264" spans="1:2" x14ac:dyDescent="0.35">
      <c r="A1264" s="25">
        <v>36985</v>
      </c>
      <c r="B1264">
        <v>6.22</v>
      </c>
    </row>
    <row r="1265" spans="1:2" x14ac:dyDescent="0.35">
      <c r="A1265" s="25">
        <v>36986</v>
      </c>
      <c r="B1265">
        <v>7.62</v>
      </c>
    </row>
    <row r="1266" spans="1:2" x14ac:dyDescent="0.35">
      <c r="A1266" s="25">
        <v>36987</v>
      </c>
      <c r="B1266">
        <v>7.41</v>
      </c>
    </row>
    <row r="1267" spans="1:2" x14ac:dyDescent="0.35">
      <c r="A1267" s="25">
        <v>36990</v>
      </c>
      <c r="B1267">
        <v>7.82</v>
      </c>
    </row>
    <row r="1268" spans="1:2" x14ac:dyDescent="0.35">
      <c r="A1268" s="25">
        <v>36991</v>
      </c>
      <c r="B1268">
        <v>8.01</v>
      </c>
    </row>
    <row r="1269" spans="1:2" x14ac:dyDescent="0.35">
      <c r="A1269" s="25">
        <v>36992</v>
      </c>
      <c r="B1269">
        <v>7.93</v>
      </c>
    </row>
    <row r="1270" spans="1:2" x14ac:dyDescent="0.35">
      <c r="A1270" s="25">
        <v>36993</v>
      </c>
      <c r="B1270">
        <v>8.48</v>
      </c>
    </row>
    <row r="1271" spans="1:2" x14ac:dyDescent="0.35">
      <c r="A1271" s="25">
        <v>36997</v>
      </c>
      <c r="B1271">
        <v>8.81</v>
      </c>
    </row>
    <row r="1272" spans="1:2" x14ac:dyDescent="0.35">
      <c r="A1272" s="25">
        <v>36998</v>
      </c>
      <c r="B1272">
        <v>8.65</v>
      </c>
    </row>
    <row r="1273" spans="1:2" x14ac:dyDescent="0.35">
      <c r="A1273" s="25">
        <v>36999</v>
      </c>
      <c r="B1273">
        <v>9.31</v>
      </c>
    </row>
    <row r="1274" spans="1:2" x14ac:dyDescent="0.35">
      <c r="A1274" s="25">
        <v>37000</v>
      </c>
      <c r="B1274">
        <v>9.98</v>
      </c>
    </row>
    <row r="1275" spans="1:2" x14ac:dyDescent="0.35">
      <c r="A1275" s="25">
        <v>37001</v>
      </c>
      <c r="B1275">
        <v>9.93</v>
      </c>
    </row>
    <row r="1276" spans="1:2" x14ac:dyDescent="0.35">
      <c r="A1276" s="25">
        <v>37004</v>
      </c>
      <c r="B1276">
        <v>8.98</v>
      </c>
    </row>
    <row r="1277" spans="1:2" x14ac:dyDescent="0.35">
      <c r="A1277" s="25">
        <v>37005</v>
      </c>
      <c r="B1277">
        <v>9.01</v>
      </c>
    </row>
    <row r="1278" spans="1:2" x14ac:dyDescent="0.35">
      <c r="A1278" s="25">
        <v>37006</v>
      </c>
      <c r="B1278">
        <v>9.34</v>
      </c>
    </row>
    <row r="1279" spans="1:2" x14ac:dyDescent="0.35">
      <c r="A1279" s="25">
        <v>37007</v>
      </c>
      <c r="B1279">
        <v>9.1300000000000008</v>
      </c>
    </row>
    <row r="1280" spans="1:2" x14ac:dyDescent="0.35">
      <c r="A1280" s="25">
        <v>37008</v>
      </c>
      <c r="B1280">
        <v>9.75</v>
      </c>
    </row>
    <row r="1281" spans="1:2" x14ac:dyDescent="0.35">
      <c r="A1281" s="25">
        <v>37011</v>
      </c>
      <c r="B1281">
        <v>10.09</v>
      </c>
    </row>
    <row r="1282" spans="1:2" x14ac:dyDescent="0.35">
      <c r="A1282" s="25">
        <v>37012</v>
      </c>
      <c r="B1282">
        <v>11.15</v>
      </c>
    </row>
    <row r="1283" spans="1:2" x14ac:dyDescent="0.35">
      <c r="A1283" s="25">
        <v>37013</v>
      </c>
      <c r="B1283">
        <v>11.46</v>
      </c>
    </row>
    <row r="1284" spans="1:2" x14ac:dyDescent="0.35">
      <c r="A1284" s="25">
        <v>37014</v>
      </c>
      <c r="B1284">
        <v>10.41</v>
      </c>
    </row>
    <row r="1285" spans="1:2" x14ac:dyDescent="0.35">
      <c r="A1285" s="25">
        <v>37015</v>
      </c>
      <c r="B1285">
        <v>10.06</v>
      </c>
    </row>
    <row r="1286" spans="1:2" x14ac:dyDescent="0.35">
      <c r="A1286" s="25">
        <v>37018</v>
      </c>
      <c r="B1286">
        <v>9.99</v>
      </c>
    </row>
    <row r="1287" spans="1:2" x14ac:dyDescent="0.35">
      <c r="A1287" s="25">
        <v>37019</v>
      </c>
      <c r="B1287">
        <v>9.8699999999999992</v>
      </c>
    </row>
    <row r="1288" spans="1:2" x14ac:dyDescent="0.35">
      <c r="A1288" s="25">
        <v>37020</v>
      </c>
      <c r="B1288">
        <v>9.43</v>
      </c>
    </row>
    <row r="1289" spans="1:2" x14ac:dyDescent="0.35">
      <c r="A1289" s="25">
        <v>37021</v>
      </c>
      <c r="B1289">
        <v>9.11</v>
      </c>
    </row>
    <row r="1290" spans="1:2" x14ac:dyDescent="0.35">
      <c r="A1290" s="25">
        <v>37022</v>
      </c>
      <c r="B1290">
        <v>8.9</v>
      </c>
    </row>
    <row r="1291" spans="1:2" x14ac:dyDescent="0.35">
      <c r="A1291" s="25">
        <v>37025</v>
      </c>
      <c r="B1291">
        <v>8.5500000000000007</v>
      </c>
    </row>
    <row r="1292" spans="1:2" x14ac:dyDescent="0.35">
      <c r="A1292" s="25">
        <v>37026</v>
      </c>
      <c r="B1292">
        <v>9.0299999999999994</v>
      </c>
    </row>
    <row r="1293" spans="1:2" x14ac:dyDescent="0.35">
      <c r="A1293" s="25">
        <v>37027</v>
      </c>
      <c r="B1293">
        <v>9.69</v>
      </c>
    </row>
    <row r="1294" spans="1:2" x14ac:dyDescent="0.35">
      <c r="A1294" s="25">
        <v>37028</v>
      </c>
      <c r="B1294">
        <v>9.93</v>
      </c>
    </row>
    <row r="1295" spans="1:2" x14ac:dyDescent="0.35">
      <c r="A1295" s="25">
        <v>37029</v>
      </c>
      <c r="B1295">
        <v>9.68</v>
      </c>
    </row>
    <row r="1296" spans="1:2" x14ac:dyDescent="0.35">
      <c r="A1296" s="25">
        <v>37032</v>
      </c>
      <c r="B1296">
        <v>10.75</v>
      </c>
    </row>
    <row r="1297" spans="1:2" x14ac:dyDescent="0.35">
      <c r="A1297" s="25">
        <v>37033</v>
      </c>
      <c r="B1297">
        <v>11.06</v>
      </c>
    </row>
    <row r="1298" spans="1:2" x14ac:dyDescent="0.35">
      <c r="A1298" s="25">
        <v>37034</v>
      </c>
      <c r="B1298">
        <v>10.220000000000001</v>
      </c>
    </row>
    <row r="1299" spans="1:2" x14ac:dyDescent="0.35">
      <c r="A1299" s="25">
        <v>37035</v>
      </c>
      <c r="B1299">
        <v>10.77</v>
      </c>
    </row>
    <row r="1300" spans="1:2" x14ac:dyDescent="0.35">
      <c r="A1300" s="25">
        <v>37036</v>
      </c>
      <c r="B1300">
        <v>10.46</v>
      </c>
    </row>
    <row r="1301" spans="1:2" x14ac:dyDescent="0.35">
      <c r="A1301" s="25">
        <v>37040</v>
      </c>
      <c r="B1301">
        <v>9.4</v>
      </c>
    </row>
    <row r="1302" spans="1:2" x14ac:dyDescent="0.35">
      <c r="A1302" s="25">
        <v>37041</v>
      </c>
      <c r="B1302">
        <v>8.84</v>
      </c>
    </row>
    <row r="1303" spans="1:2" x14ac:dyDescent="0.35">
      <c r="A1303" s="25">
        <v>37042</v>
      </c>
      <c r="B1303">
        <v>9.06</v>
      </c>
    </row>
    <row r="1304" spans="1:2" x14ac:dyDescent="0.35">
      <c r="A1304" s="25">
        <v>37043</v>
      </c>
      <c r="B1304">
        <v>9.73</v>
      </c>
    </row>
    <row r="1305" spans="1:2" x14ac:dyDescent="0.35">
      <c r="A1305" s="25">
        <v>37046</v>
      </c>
      <c r="B1305">
        <v>9.89</v>
      </c>
    </row>
    <row r="1306" spans="1:2" x14ac:dyDescent="0.35">
      <c r="A1306" s="25">
        <v>37047</v>
      </c>
      <c r="B1306">
        <v>10</v>
      </c>
    </row>
    <row r="1307" spans="1:2" x14ac:dyDescent="0.35">
      <c r="A1307" s="25">
        <v>37048</v>
      </c>
      <c r="B1307">
        <v>9.84</v>
      </c>
    </row>
    <row r="1308" spans="1:2" x14ac:dyDescent="0.35">
      <c r="A1308" s="25">
        <v>37049</v>
      </c>
      <c r="B1308">
        <v>9.7100000000000009</v>
      </c>
    </row>
    <row r="1309" spans="1:2" x14ac:dyDescent="0.35">
      <c r="A1309" s="25">
        <v>37050</v>
      </c>
      <c r="B1309">
        <v>9.27</v>
      </c>
    </row>
    <row r="1310" spans="1:2" x14ac:dyDescent="0.35">
      <c r="A1310" s="25">
        <v>37053</v>
      </c>
      <c r="B1310">
        <v>8.93</v>
      </c>
    </row>
    <row r="1311" spans="1:2" x14ac:dyDescent="0.35">
      <c r="A1311" s="25">
        <v>37054</v>
      </c>
      <c r="B1311">
        <v>9.06</v>
      </c>
    </row>
    <row r="1312" spans="1:2" x14ac:dyDescent="0.35">
      <c r="A1312" s="25">
        <v>37055</v>
      </c>
      <c r="B1312">
        <v>8.57</v>
      </c>
    </row>
    <row r="1313" spans="1:2" x14ac:dyDescent="0.35">
      <c r="A1313" s="25">
        <v>37056</v>
      </c>
      <c r="B1313">
        <v>8.23</v>
      </c>
    </row>
    <row r="1314" spans="1:2" x14ac:dyDescent="0.35">
      <c r="A1314" s="25">
        <v>37057</v>
      </c>
      <c r="B1314">
        <v>8.01</v>
      </c>
    </row>
    <row r="1315" spans="1:2" x14ac:dyDescent="0.35">
      <c r="A1315" s="25">
        <v>37060</v>
      </c>
      <c r="B1315">
        <v>7.66</v>
      </c>
    </row>
    <row r="1316" spans="1:2" x14ac:dyDescent="0.35">
      <c r="A1316" s="25">
        <v>37061</v>
      </c>
      <c r="B1316">
        <v>7.78</v>
      </c>
    </row>
    <row r="1317" spans="1:2" x14ac:dyDescent="0.35">
      <c r="A1317" s="25">
        <v>37062</v>
      </c>
      <c r="B1317">
        <v>9.24</v>
      </c>
    </row>
    <row r="1318" spans="1:2" x14ac:dyDescent="0.35">
      <c r="A1318" s="25">
        <v>37063</v>
      </c>
      <c r="B1318">
        <v>8.9</v>
      </c>
    </row>
    <row r="1319" spans="1:2" x14ac:dyDescent="0.35">
      <c r="A1319" s="25">
        <v>37064</v>
      </c>
      <c r="B1319">
        <v>8.65</v>
      </c>
    </row>
    <row r="1320" spans="1:2" x14ac:dyDescent="0.35">
      <c r="A1320" s="25">
        <v>37067</v>
      </c>
      <c r="B1320">
        <v>9.89</v>
      </c>
    </row>
    <row r="1321" spans="1:2" x14ac:dyDescent="0.35">
      <c r="A1321" s="25">
        <v>37068</v>
      </c>
      <c r="B1321">
        <v>9.57</v>
      </c>
    </row>
    <row r="1322" spans="1:2" x14ac:dyDescent="0.35">
      <c r="A1322" s="25">
        <v>37069</v>
      </c>
      <c r="B1322">
        <v>9.36</v>
      </c>
    </row>
    <row r="1323" spans="1:2" x14ac:dyDescent="0.35">
      <c r="A1323" s="25">
        <v>37070</v>
      </c>
      <c r="B1323">
        <v>9.69</v>
      </c>
    </row>
    <row r="1324" spans="1:2" x14ac:dyDescent="0.35">
      <c r="A1324" s="25">
        <v>37071</v>
      </c>
      <c r="B1324">
        <v>9.99</v>
      </c>
    </row>
    <row r="1325" spans="1:2" x14ac:dyDescent="0.35">
      <c r="A1325" s="25">
        <v>37074</v>
      </c>
      <c r="B1325">
        <v>10.02</v>
      </c>
    </row>
    <row r="1326" spans="1:2" x14ac:dyDescent="0.35">
      <c r="A1326" s="25">
        <v>37075</v>
      </c>
      <c r="B1326">
        <v>9.9</v>
      </c>
    </row>
    <row r="1327" spans="1:2" x14ac:dyDescent="0.35">
      <c r="A1327" s="25">
        <v>37077</v>
      </c>
      <c r="B1327">
        <v>9.6</v>
      </c>
    </row>
    <row r="1328" spans="1:2" x14ac:dyDescent="0.35">
      <c r="A1328" s="25">
        <v>37078</v>
      </c>
      <c r="B1328">
        <v>8.94</v>
      </c>
    </row>
    <row r="1329" spans="1:2" x14ac:dyDescent="0.35">
      <c r="A1329" s="25">
        <v>37081</v>
      </c>
      <c r="B1329">
        <v>9.2799999999999994</v>
      </c>
    </row>
    <row r="1330" spans="1:2" x14ac:dyDescent="0.35">
      <c r="A1330" s="25">
        <v>37082</v>
      </c>
      <c r="B1330">
        <v>8.91</v>
      </c>
    </row>
    <row r="1331" spans="1:2" x14ac:dyDescent="0.35">
      <c r="A1331" s="25">
        <v>37083</v>
      </c>
      <c r="B1331">
        <v>8.52</v>
      </c>
    </row>
    <row r="1332" spans="1:2" x14ac:dyDescent="0.35">
      <c r="A1332" s="25">
        <v>37084</v>
      </c>
      <c r="B1332">
        <v>9.31</v>
      </c>
    </row>
    <row r="1333" spans="1:2" x14ac:dyDescent="0.35">
      <c r="A1333" s="25">
        <v>37085</v>
      </c>
      <c r="B1333">
        <v>9.1199999999999992</v>
      </c>
    </row>
    <row r="1334" spans="1:2" x14ac:dyDescent="0.35">
      <c r="A1334" s="25">
        <v>37088</v>
      </c>
      <c r="B1334">
        <v>9.01</v>
      </c>
    </row>
    <row r="1335" spans="1:2" x14ac:dyDescent="0.35">
      <c r="A1335" s="25">
        <v>37089</v>
      </c>
      <c r="B1335">
        <v>9.24</v>
      </c>
    </row>
    <row r="1336" spans="1:2" x14ac:dyDescent="0.35">
      <c r="A1336" s="25">
        <v>37090</v>
      </c>
      <c r="B1336">
        <v>8.52</v>
      </c>
    </row>
    <row r="1337" spans="1:2" x14ac:dyDescent="0.35">
      <c r="A1337" s="25">
        <v>37091</v>
      </c>
      <c r="B1337">
        <v>8.7200000000000006</v>
      </c>
    </row>
    <row r="1338" spans="1:2" x14ac:dyDescent="0.35">
      <c r="A1338" s="25">
        <v>37092</v>
      </c>
      <c r="B1338">
        <v>8.9700000000000006</v>
      </c>
    </row>
    <row r="1339" spans="1:2" x14ac:dyDescent="0.35">
      <c r="A1339" s="25">
        <v>37095</v>
      </c>
      <c r="B1339">
        <v>8.7799999999999994</v>
      </c>
    </row>
    <row r="1340" spans="1:2" x14ac:dyDescent="0.35">
      <c r="A1340" s="25">
        <v>37096</v>
      </c>
      <c r="B1340">
        <v>8.48</v>
      </c>
    </row>
    <row r="1341" spans="1:2" x14ac:dyDescent="0.35">
      <c r="A1341" s="25">
        <v>37097</v>
      </c>
      <c r="B1341">
        <v>8.44</v>
      </c>
    </row>
    <row r="1342" spans="1:2" x14ac:dyDescent="0.35">
      <c r="A1342" s="25">
        <v>37098</v>
      </c>
      <c r="B1342">
        <v>8.74</v>
      </c>
    </row>
    <row r="1343" spans="1:2" x14ac:dyDescent="0.35">
      <c r="A1343" s="25">
        <v>37099</v>
      </c>
      <c r="B1343">
        <v>9.01</v>
      </c>
    </row>
    <row r="1344" spans="1:2" x14ac:dyDescent="0.35">
      <c r="A1344" s="25">
        <v>37102</v>
      </c>
      <c r="B1344">
        <v>8.9</v>
      </c>
    </row>
    <row r="1345" spans="1:2" x14ac:dyDescent="0.35">
      <c r="A1345" s="25">
        <v>37103</v>
      </c>
      <c r="B1345">
        <v>8.81</v>
      </c>
    </row>
    <row r="1346" spans="1:2" x14ac:dyDescent="0.35">
      <c r="A1346" s="25">
        <v>37104</v>
      </c>
      <c r="B1346">
        <v>9.15</v>
      </c>
    </row>
    <row r="1347" spans="1:2" x14ac:dyDescent="0.35">
      <c r="A1347" s="25">
        <v>37105</v>
      </c>
      <c r="B1347">
        <v>9.23</v>
      </c>
    </row>
    <row r="1348" spans="1:2" x14ac:dyDescent="0.35">
      <c r="A1348" s="25">
        <v>37106</v>
      </c>
      <c r="B1348">
        <v>8.94</v>
      </c>
    </row>
    <row r="1349" spans="1:2" x14ac:dyDescent="0.35">
      <c r="A1349" s="25">
        <v>37109</v>
      </c>
      <c r="B1349">
        <v>8.69</v>
      </c>
    </row>
    <row r="1350" spans="1:2" x14ac:dyDescent="0.35">
      <c r="A1350" s="25">
        <v>37110</v>
      </c>
      <c r="B1350">
        <v>8.65</v>
      </c>
    </row>
    <row r="1351" spans="1:2" x14ac:dyDescent="0.35">
      <c r="A1351" s="25">
        <v>37111</v>
      </c>
      <c r="B1351">
        <v>8.27</v>
      </c>
    </row>
    <row r="1352" spans="1:2" x14ac:dyDescent="0.35">
      <c r="A1352" s="25">
        <v>37112</v>
      </c>
      <c r="B1352">
        <v>8.14</v>
      </c>
    </row>
    <row r="1353" spans="1:2" x14ac:dyDescent="0.35">
      <c r="A1353" s="25">
        <v>37113</v>
      </c>
      <c r="B1353">
        <v>7.71</v>
      </c>
    </row>
    <row r="1354" spans="1:2" x14ac:dyDescent="0.35">
      <c r="A1354" s="25">
        <v>37116</v>
      </c>
      <c r="B1354">
        <v>7.82</v>
      </c>
    </row>
    <row r="1355" spans="1:2" x14ac:dyDescent="0.35">
      <c r="A1355" s="25">
        <v>37117</v>
      </c>
      <c r="B1355">
        <v>7.49</v>
      </c>
    </row>
    <row r="1356" spans="1:2" x14ac:dyDescent="0.35">
      <c r="A1356" s="25">
        <v>37118</v>
      </c>
      <c r="B1356">
        <v>7.13</v>
      </c>
    </row>
    <row r="1357" spans="1:2" x14ac:dyDescent="0.35">
      <c r="A1357" s="25">
        <v>37119</v>
      </c>
      <c r="B1357">
        <v>7.39</v>
      </c>
    </row>
    <row r="1358" spans="1:2" x14ac:dyDescent="0.35">
      <c r="A1358" s="25">
        <v>37120</v>
      </c>
      <c r="B1358">
        <v>7.03</v>
      </c>
    </row>
    <row r="1359" spans="1:2" x14ac:dyDescent="0.35">
      <c r="A1359" s="25">
        <v>37123</v>
      </c>
      <c r="B1359">
        <v>7.23</v>
      </c>
    </row>
    <row r="1360" spans="1:2" x14ac:dyDescent="0.35">
      <c r="A1360" s="25">
        <v>37124</v>
      </c>
      <c r="B1360">
        <v>6.51</v>
      </c>
    </row>
    <row r="1361" spans="1:2" x14ac:dyDescent="0.35">
      <c r="A1361" s="25">
        <v>37125</v>
      </c>
      <c r="B1361">
        <v>6.7</v>
      </c>
    </row>
    <row r="1362" spans="1:2" x14ac:dyDescent="0.35">
      <c r="A1362" s="25">
        <v>37126</v>
      </c>
      <c r="B1362">
        <v>6.63</v>
      </c>
    </row>
    <row r="1363" spans="1:2" x14ac:dyDescent="0.35">
      <c r="A1363" s="25">
        <v>37127</v>
      </c>
      <c r="B1363">
        <v>7.05</v>
      </c>
    </row>
    <row r="1364" spans="1:2" x14ac:dyDescent="0.35">
      <c r="A1364" s="25">
        <v>37130</v>
      </c>
      <c r="B1364">
        <v>6.71</v>
      </c>
    </row>
    <row r="1365" spans="1:2" x14ac:dyDescent="0.35">
      <c r="A1365" s="25">
        <v>37131</v>
      </c>
      <c r="B1365">
        <v>6.5</v>
      </c>
    </row>
    <row r="1366" spans="1:2" x14ac:dyDescent="0.35">
      <c r="A1366" s="25">
        <v>37132</v>
      </c>
      <c r="B1366">
        <v>6.07</v>
      </c>
    </row>
    <row r="1367" spans="1:2" x14ac:dyDescent="0.35">
      <c r="A1367" s="25">
        <v>37133</v>
      </c>
      <c r="B1367">
        <v>5.66</v>
      </c>
    </row>
    <row r="1368" spans="1:2" x14ac:dyDescent="0.35">
      <c r="A1368" s="25">
        <v>37134</v>
      </c>
      <c r="B1368">
        <v>5.93</v>
      </c>
    </row>
    <row r="1369" spans="1:2" x14ac:dyDescent="0.35">
      <c r="A1369" s="25">
        <v>37138</v>
      </c>
      <c r="B1369">
        <v>5.85</v>
      </c>
    </row>
    <row r="1370" spans="1:2" x14ac:dyDescent="0.35">
      <c r="A1370" s="25">
        <v>37139</v>
      </c>
      <c r="B1370">
        <v>5.32</v>
      </c>
    </row>
    <row r="1371" spans="1:2" x14ac:dyDescent="0.35">
      <c r="A1371" s="25">
        <v>37140</v>
      </c>
      <c r="B1371">
        <v>5.55</v>
      </c>
    </row>
    <row r="1372" spans="1:2" x14ac:dyDescent="0.35">
      <c r="A1372" s="25">
        <v>37141</v>
      </c>
      <c r="B1372">
        <v>5.38</v>
      </c>
    </row>
    <row r="1373" spans="1:2" x14ac:dyDescent="0.35">
      <c r="A1373" s="25">
        <v>37144</v>
      </c>
      <c r="B1373">
        <v>5.87</v>
      </c>
    </row>
    <row r="1374" spans="1:2" x14ac:dyDescent="0.35">
      <c r="A1374" s="25">
        <v>37151</v>
      </c>
      <c r="B1374">
        <v>5.44</v>
      </c>
    </row>
    <row r="1375" spans="1:2" x14ac:dyDescent="0.35">
      <c r="A1375" s="25">
        <v>37152</v>
      </c>
      <c r="B1375">
        <v>5.05</v>
      </c>
    </row>
    <row r="1376" spans="1:2" x14ac:dyDescent="0.35">
      <c r="A1376" s="25">
        <v>37153</v>
      </c>
      <c r="B1376">
        <v>5.03</v>
      </c>
    </row>
    <row r="1377" spans="1:2" x14ac:dyDescent="0.35">
      <c r="A1377" s="25">
        <v>37154</v>
      </c>
      <c r="B1377">
        <v>4.99</v>
      </c>
    </row>
    <row r="1378" spans="1:2" x14ac:dyDescent="0.35">
      <c r="A1378" s="25">
        <v>37155</v>
      </c>
      <c r="B1378">
        <v>4.34</v>
      </c>
    </row>
    <row r="1379" spans="1:2" x14ac:dyDescent="0.35">
      <c r="A1379" s="25">
        <v>37158</v>
      </c>
      <c r="B1379">
        <v>4.62</v>
      </c>
    </row>
    <row r="1380" spans="1:2" x14ac:dyDescent="0.35">
      <c r="A1380" s="25">
        <v>37159</v>
      </c>
      <c r="B1380">
        <v>4.6399999999999997</v>
      </c>
    </row>
    <row r="1381" spans="1:2" x14ac:dyDescent="0.35">
      <c r="A1381" s="25">
        <v>37160</v>
      </c>
      <c r="B1381">
        <v>4.05</v>
      </c>
    </row>
    <row r="1382" spans="1:2" x14ac:dyDescent="0.35">
      <c r="A1382" s="25">
        <v>37161</v>
      </c>
      <c r="B1382">
        <v>4.55</v>
      </c>
    </row>
    <row r="1383" spans="1:2" x14ac:dyDescent="0.35">
      <c r="A1383" s="25">
        <v>37162</v>
      </c>
      <c r="B1383">
        <v>4.41</v>
      </c>
    </row>
    <row r="1384" spans="1:2" x14ac:dyDescent="0.35">
      <c r="A1384" s="25">
        <v>37165</v>
      </c>
      <c r="B1384">
        <v>4.55</v>
      </c>
    </row>
    <row r="1385" spans="1:2" x14ac:dyDescent="0.35">
      <c r="A1385" s="25">
        <v>37166</v>
      </c>
      <c r="B1385">
        <v>4.62</v>
      </c>
    </row>
    <row r="1386" spans="1:2" x14ac:dyDescent="0.35">
      <c r="A1386" s="25">
        <v>37167</v>
      </c>
      <c r="B1386">
        <v>4.95</v>
      </c>
    </row>
    <row r="1387" spans="1:2" x14ac:dyDescent="0.35">
      <c r="A1387" s="25">
        <v>37168</v>
      </c>
      <c r="B1387">
        <v>5.34</v>
      </c>
    </row>
    <row r="1388" spans="1:2" x14ac:dyDescent="0.35">
      <c r="A1388" s="25">
        <v>37169</v>
      </c>
      <c r="B1388">
        <v>5.18</v>
      </c>
    </row>
    <row r="1389" spans="1:2" x14ac:dyDescent="0.35">
      <c r="A1389" s="25">
        <v>37172</v>
      </c>
      <c r="B1389">
        <v>5.24</v>
      </c>
    </row>
    <row r="1390" spans="1:2" x14ac:dyDescent="0.35">
      <c r="A1390" s="25">
        <v>37173</v>
      </c>
      <c r="B1390">
        <v>5.08</v>
      </c>
    </row>
    <row r="1391" spans="1:2" x14ac:dyDescent="0.35">
      <c r="A1391" s="25">
        <v>37174</v>
      </c>
      <c r="B1391">
        <v>5.47</v>
      </c>
    </row>
    <row r="1392" spans="1:2" x14ac:dyDescent="0.35">
      <c r="A1392" s="25">
        <v>37175</v>
      </c>
      <c r="B1392">
        <v>6.25</v>
      </c>
    </row>
    <row r="1393" spans="1:2" x14ac:dyDescent="0.35">
      <c r="A1393" s="25">
        <v>37176</v>
      </c>
      <c r="B1393">
        <v>6.04</v>
      </c>
    </row>
    <row r="1394" spans="1:2" x14ac:dyDescent="0.35">
      <c r="A1394" s="25">
        <v>37179</v>
      </c>
      <c r="B1394">
        <v>6.03</v>
      </c>
    </row>
    <row r="1395" spans="1:2" x14ac:dyDescent="0.35">
      <c r="A1395" s="25">
        <v>37180</v>
      </c>
      <c r="B1395">
        <v>6.25</v>
      </c>
    </row>
    <row r="1396" spans="1:2" x14ac:dyDescent="0.35">
      <c r="A1396" s="25">
        <v>37181</v>
      </c>
      <c r="B1396">
        <v>5.68</v>
      </c>
    </row>
    <row r="1397" spans="1:2" x14ac:dyDescent="0.35">
      <c r="A1397" s="25">
        <v>37182</v>
      </c>
      <c r="B1397">
        <v>5.64</v>
      </c>
    </row>
    <row r="1398" spans="1:2" x14ac:dyDescent="0.35">
      <c r="A1398" s="25">
        <v>37183</v>
      </c>
      <c r="B1398">
        <v>5.68</v>
      </c>
    </row>
    <row r="1399" spans="1:2" x14ac:dyDescent="0.35">
      <c r="A1399" s="25">
        <v>37186</v>
      </c>
      <c r="B1399">
        <v>5.89</v>
      </c>
    </row>
    <row r="1400" spans="1:2" x14ac:dyDescent="0.35">
      <c r="A1400" s="25">
        <v>37187</v>
      </c>
      <c r="B1400">
        <v>5.79</v>
      </c>
    </row>
    <row r="1401" spans="1:2" x14ac:dyDescent="0.35">
      <c r="A1401" s="25">
        <v>37188</v>
      </c>
      <c r="B1401">
        <v>5.97</v>
      </c>
    </row>
    <row r="1402" spans="1:2" x14ac:dyDescent="0.35">
      <c r="A1402" s="25">
        <v>37189</v>
      </c>
      <c r="B1402">
        <v>6.12</v>
      </c>
    </row>
    <row r="1403" spans="1:2" x14ac:dyDescent="0.35">
      <c r="A1403" s="25">
        <v>37190</v>
      </c>
      <c r="B1403">
        <v>6.03</v>
      </c>
    </row>
    <row r="1404" spans="1:2" x14ac:dyDescent="0.35">
      <c r="A1404" s="25">
        <v>37193</v>
      </c>
      <c r="B1404">
        <v>5.65</v>
      </c>
    </row>
    <row r="1405" spans="1:2" x14ac:dyDescent="0.35">
      <c r="A1405" s="25">
        <v>37194</v>
      </c>
      <c r="B1405">
        <v>5.55</v>
      </c>
    </row>
    <row r="1406" spans="1:2" x14ac:dyDescent="0.35">
      <c r="A1406" s="25">
        <v>37195</v>
      </c>
      <c r="B1406">
        <v>5.44</v>
      </c>
    </row>
    <row r="1407" spans="1:2" x14ac:dyDescent="0.35">
      <c r="A1407" s="25">
        <v>37196</v>
      </c>
      <c r="B1407">
        <v>5.6</v>
      </c>
    </row>
    <row r="1408" spans="1:2" x14ac:dyDescent="0.35">
      <c r="A1408" s="25">
        <v>37197</v>
      </c>
      <c r="B1408">
        <v>5.48</v>
      </c>
    </row>
    <row r="1409" spans="1:2" x14ac:dyDescent="0.35">
      <c r="A1409" s="25">
        <v>37200</v>
      </c>
      <c r="B1409">
        <v>5.99</v>
      </c>
    </row>
    <row r="1410" spans="1:2" x14ac:dyDescent="0.35">
      <c r="A1410" s="25">
        <v>37201</v>
      </c>
      <c r="B1410">
        <v>6.49</v>
      </c>
    </row>
    <row r="1411" spans="1:2" x14ac:dyDescent="0.35">
      <c r="A1411" s="25">
        <v>37202</v>
      </c>
      <c r="B1411">
        <v>6.72</v>
      </c>
    </row>
    <row r="1412" spans="1:2" x14ac:dyDescent="0.35">
      <c r="A1412" s="25">
        <v>37203</v>
      </c>
      <c r="B1412">
        <v>6.56</v>
      </c>
    </row>
    <row r="1413" spans="1:2" x14ac:dyDescent="0.35">
      <c r="A1413" s="25">
        <v>37204</v>
      </c>
      <c r="B1413">
        <v>6.86</v>
      </c>
    </row>
    <row r="1414" spans="1:2" x14ac:dyDescent="0.35">
      <c r="A1414" s="25">
        <v>37207</v>
      </c>
      <c r="B1414">
        <v>6.85</v>
      </c>
    </row>
    <row r="1415" spans="1:2" x14ac:dyDescent="0.35">
      <c r="A1415" s="25">
        <v>37208</v>
      </c>
      <c r="B1415">
        <v>6.99</v>
      </c>
    </row>
    <row r="1416" spans="1:2" x14ac:dyDescent="0.35">
      <c r="A1416" s="25">
        <v>37209</v>
      </c>
      <c r="B1416">
        <v>7.61</v>
      </c>
    </row>
    <row r="1417" spans="1:2" x14ac:dyDescent="0.35">
      <c r="A1417" s="25">
        <v>37210</v>
      </c>
      <c r="B1417">
        <v>7.41</v>
      </c>
    </row>
    <row r="1418" spans="1:2" x14ac:dyDescent="0.35">
      <c r="A1418" s="25">
        <v>37211</v>
      </c>
      <c r="B1418">
        <v>7.74</v>
      </c>
    </row>
    <row r="1419" spans="1:2" x14ac:dyDescent="0.35">
      <c r="A1419" s="25">
        <v>37214</v>
      </c>
      <c r="B1419">
        <v>8.14</v>
      </c>
    </row>
    <row r="1420" spans="1:2" x14ac:dyDescent="0.35">
      <c r="A1420" s="25">
        <v>37215</v>
      </c>
      <c r="B1420">
        <v>7.45</v>
      </c>
    </row>
    <row r="1421" spans="1:2" x14ac:dyDescent="0.35">
      <c r="A1421" s="25">
        <v>37216</v>
      </c>
      <c r="B1421">
        <v>7.47</v>
      </c>
    </row>
    <row r="1422" spans="1:2" x14ac:dyDescent="0.35">
      <c r="A1422" s="25">
        <v>37218</v>
      </c>
      <c r="B1422">
        <v>7.86</v>
      </c>
    </row>
    <row r="1423" spans="1:2" x14ac:dyDescent="0.35">
      <c r="A1423" s="25">
        <v>37221</v>
      </c>
      <c r="B1423">
        <v>9.0299999999999994</v>
      </c>
    </row>
    <row r="1424" spans="1:2" x14ac:dyDescent="0.35">
      <c r="A1424" s="25">
        <v>37222</v>
      </c>
      <c r="B1424">
        <v>8.6999999999999993</v>
      </c>
    </row>
    <row r="1425" spans="1:2" x14ac:dyDescent="0.35">
      <c r="A1425" s="25">
        <v>37223</v>
      </c>
      <c r="B1425">
        <v>8.1</v>
      </c>
    </row>
    <row r="1426" spans="1:2" x14ac:dyDescent="0.35">
      <c r="A1426" s="25">
        <v>37224</v>
      </c>
      <c r="B1426">
        <v>8.35</v>
      </c>
    </row>
    <row r="1427" spans="1:2" x14ac:dyDescent="0.35">
      <c r="A1427" s="25">
        <v>37225</v>
      </c>
      <c r="B1427">
        <v>7.78</v>
      </c>
    </row>
    <row r="1428" spans="1:2" x14ac:dyDescent="0.35">
      <c r="A1428" s="25">
        <v>37228</v>
      </c>
      <c r="B1428">
        <v>7.91</v>
      </c>
    </row>
    <row r="1429" spans="1:2" x14ac:dyDescent="0.35">
      <c r="A1429" s="25">
        <v>37229</v>
      </c>
      <c r="B1429">
        <v>8.48</v>
      </c>
    </row>
    <row r="1430" spans="1:2" x14ac:dyDescent="0.35">
      <c r="A1430" s="25">
        <v>37230</v>
      </c>
      <c r="B1430">
        <v>8.5299999999999994</v>
      </c>
    </row>
    <row r="1431" spans="1:2" x14ac:dyDescent="0.35">
      <c r="A1431" s="25">
        <v>37231</v>
      </c>
      <c r="B1431">
        <v>9.51</v>
      </c>
    </row>
    <row r="1432" spans="1:2" x14ac:dyDescent="0.35">
      <c r="A1432" s="25">
        <v>37232</v>
      </c>
      <c r="B1432">
        <v>8.84</v>
      </c>
    </row>
    <row r="1433" spans="1:2" x14ac:dyDescent="0.35">
      <c r="A1433" s="25">
        <v>37235</v>
      </c>
      <c r="B1433">
        <v>8.91</v>
      </c>
    </row>
    <row r="1434" spans="1:2" x14ac:dyDescent="0.35">
      <c r="A1434" s="25">
        <v>37236</v>
      </c>
      <c r="B1434">
        <v>9.2100000000000009</v>
      </c>
    </row>
    <row r="1435" spans="1:2" x14ac:dyDescent="0.35">
      <c r="A1435" s="25">
        <v>37237</v>
      </c>
      <c r="B1435">
        <v>9.57</v>
      </c>
    </row>
    <row r="1436" spans="1:2" x14ac:dyDescent="0.35">
      <c r="A1436" s="25">
        <v>37238</v>
      </c>
      <c r="B1436">
        <v>8.7899999999999991</v>
      </c>
    </row>
    <row r="1437" spans="1:2" x14ac:dyDescent="0.35">
      <c r="A1437" s="25">
        <v>37239</v>
      </c>
      <c r="B1437">
        <v>8.6</v>
      </c>
    </row>
    <row r="1438" spans="1:2" x14ac:dyDescent="0.35">
      <c r="A1438" s="25">
        <v>37242</v>
      </c>
      <c r="B1438">
        <v>8.93</v>
      </c>
    </row>
    <row r="1439" spans="1:2" x14ac:dyDescent="0.35">
      <c r="A1439" s="25">
        <v>37243</v>
      </c>
      <c r="B1439">
        <v>9.19</v>
      </c>
    </row>
    <row r="1440" spans="1:2" x14ac:dyDescent="0.35">
      <c r="A1440" s="25">
        <v>37244</v>
      </c>
      <c r="B1440">
        <v>8.85</v>
      </c>
    </row>
    <row r="1441" spans="1:2" x14ac:dyDescent="0.35">
      <c r="A1441" s="25">
        <v>37245</v>
      </c>
      <c r="B1441">
        <v>8.11</v>
      </c>
    </row>
    <row r="1442" spans="1:2" x14ac:dyDescent="0.35">
      <c r="A1442" s="25">
        <v>37246</v>
      </c>
      <c r="B1442">
        <v>8.4600000000000009</v>
      </c>
    </row>
    <row r="1443" spans="1:2" x14ac:dyDescent="0.35">
      <c r="A1443" s="25">
        <v>37249</v>
      </c>
      <c r="B1443">
        <v>8.34</v>
      </c>
    </row>
    <row r="1444" spans="1:2" x14ac:dyDescent="0.35">
      <c r="A1444" s="25">
        <v>37251</v>
      </c>
      <c r="B1444">
        <v>8.76</v>
      </c>
    </row>
    <row r="1445" spans="1:2" x14ac:dyDescent="0.35">
      <c r="A1445" s="25">
        <v>37252</v>
      </c>
      <c r="B1445">
        <v>8.89</v>
      </c>
    </row>
    <row r="1446" spans="1:2" x14ac:dyDescent="0.35">
      <c r="A1446" s="25">
        <v>37253</v>
      </c>
      <c r="B1446">
        <v>9.15</v>
      </c>
    </row>
    <row r="1447" spans="1:2" x14ac:dyDescent="0.35">
      <c r="A1447" s="25">
        <v>37256</v>
      </c>
      <c r="B1447">
        <v>8.8699999999999992</v>
      </c>
    </row>
    <row r="1448" spans="1:2" x14ac:dyDescent="0.35">
      <c r="A1448" s="25">
        <v>37258</v>
      </c>
      <c r="B1448">
        <v>9.31</v>
      </c>
    </row>
    <row r="1449" spans="1:2" x14ac:dyDescent="0.35">
      <c r="A1449" s="25">
        <v>37259</v>
      </c>
      <c r="B1449">
        <v>9.56</v>
      </c>
    </row>
    <row r="1450" spans="1:2" x14ac:dyDescent="0.35">
      <c r="A1450" s="25">
        <v>37260</v>
      </c>
      <c r="B1450">
        <v>9.4499999999999993</v>
      </c>
    </row>
    <row r="1451" spans="1:2" x14ac:dyDescent="0.35">
      <c r="A1451" s="25">
        <v>37263</v>
      </c>
      <c r="B1451">
        <v>9.86</v>
      </c>
    </row>
    <row r="1452" spans="1:2" x14ac:dyDescent="0.35">
      <c r="A1452" s="25">
        <v>37264</v>
      </c>
      <c r="B1452">
        <v>9.77</v>
      </c>
    </row>
    <row r="1453" spans="1:2" x14ac:dyDescent="0.35">
      <c r="A1453" s="25">
        <v>37265</v>
      </c>
      <c r="B1453">
        <v>10.119999999999999</v>
      </c>
    </row>
    <row r="1454" spans="1:2" x14ac:dyDescent="0.35">
      <c r="A1454" s="25">
        <v>37266</v>
      </c>
      <c r="B1454">
        <v>10.24</v>
      </c>
    </row>
    <row r="1455" spans="1:2" x14ac:dyDescent="0.35">
      <c r="A1455" s="25">
        <v>37267</v>
      </c>
      <c r="B1455">
        <v>10.08</v>
      </c>
    </row>
    <row r="1456" spans="1:2" x14ac:dyDescent="0.35">
      <c r="A1456" s="25">
        <v>37270</v>
      </c>
      <c r="B1456">
        <v>9.51</v>
      </c>
    </row>
    <row r="1457" spans="1:2" x14ac:dyDescent="0.35">
      <c r="A1457" s="25">
        <v>37271</v>
      </c>
      <c r="B1457">
        <v>9.73</v>
      </c>
    </row>
    <row r="1458" spans="1:2" x14ac:dyDescent="0.35">
      <c r="A1458" s="25">
        <v>37272</v>
      </c>
      <c r="B1458">
        <v>8.94</v>
      </c>
    </row>
    <row r="1459" spans="1:2" x14ac:dyDescent="0.35">
      <c r="A1459" s="25">
        <v>37273</v>
      </c>
      <c r="B1459">
        <v>10.06</v>
      </c>
    </row>
    <row r="1460" spans="1:2" x14ac:dyDescent="0.35">
      <c r="A1460" s="25">
        <v>37274</v>
      </c>
      <c r="B1460">
        <v>9.6</v>
      </c>
    </row>
    <row r="1461" spans="1:2" x14ac:dyDescent="0.35">
      <c r="A1461" s="25">
        <v>37278</v>
      </c>
      <c r="B1461">
        <v>9.2100000000000009</v>
      </c>
    </row>
    <row r="1462" spans="1:2" x14ac:dyDescent="0.35">
      <c r="A1462" s="25">
        <v>37279</v>
      </c>
      <c r="B1462">
        <v>9.2200000000000006</v>
      </c>
    </row>
    <row r="1463" spans="1:2" x14ac:dyDescent="0.35">
      <c r="A1463" s="25">
        <v>37280</v>
      </c>
      <c r="B1463">
        <v>9.1</v>
      </c>
    </row>
    <row r="1464" spans="1:2" x14ac:dyDescent="0.35">
      <c r="A1464" s="25">
        <v>37281</v>
      </c>
      <c r="B1464">
        <v>9.34</v>
      </c>
    </row>
    <row r="1465" spans="1:2" x14ac:dyDescent="0.35">
      <c r="A1465" s="25">
        <v>37284</v>
      </c>
      <c r="B1465">
        <v>9.35</v>
      </c>
    </row>
    <row r="1466" spans="1:2" x14ac:dyDescent="0.35">
      <c r="A1466" s="25">
        <v>37285</v>
      </c>
      <c r="B1466">
        <v>9.09</v>
      </c>
    </row>
    <row r="1467" spans="1:2" x14ac:dyDescent="0.35">
      <c r="A1467" s="25">
        <v>37286</v>
      </c>
      <c r="B1467">
        <v>8.6</v>
      </c>
    </row>
    <row r="1468" spans="1:2" x14ac:dyDescent="0.35">
      <c r="A1468" s="25">
        <v>37287</v>
      </c>
      <c r="B1468">
        <v>8.6199999999999992</v>
      </c>
    </row>
    <row r="1469" spans="1:2" x14ac:dyDescent="0.35">
      <c r="A1469" s="25">
        <v>37288</v>
      </c>
      <c r="B1469">
        <v>8.34</v>
      </c>
    </row>
    <row r="1470" spans="1:2" x14ac:dyDescent="0.35">
      <c r="A1470" s="25">
        <v>37291</v>
      </c>
      <c r="B1470">
        <v>7.88</v>
      </c>
    </row>
    <row r="1471" spans="1:2" x14ac:dyDescent="0.35">
      <c r="A1471" s="25">
        <v>37292</v>
      </c>
      <c r="B1471">
        <v>7.89</v>
      </c>
    </row>
    <row r="1472" spans="1:2" x14ac:dyDescent="0.35">
      <c r="A1472" s="25">
        <v>37293</v>
      </c>
      <c r="B1472">
        <v>7.95</v>
      </c>
    </row>
    <row r="1473" spans="1:2" x14ac:dyDescent="0.35">
      <c r="A1473" s="25">
        <v>37294</v>
      </c>
      <c r="B1473">
        <v>7.68</v>
      </c>
    </row>
    <row r="1474" spans="1:2" x14ac:dyDescent="0.35">
      <c r="A1474" s="25">
        <v>37295</v>
      </c>
      <c r="B1474">
        <v>8.32</v>
      </c>
    </row>
    <row r="1475" spans="1:2" x14ac:dyDescent="0.35">
      <c r="A1475" s="25">
        <v>37298</v>
      </c>
      <c r="B1475">
        <v>8.27</v>
      </c>
    </row>
    <row r="1476" spans="1:2" x14ac:dyDescent="0.35">
      <c r="A1476" s="25">
        <v>37299</v>
      </c>
      <c r="B1476">
        <v>8.16</v>
      </c>
    </row>
    <row r="1477" spans="1:2" x14ac:dyDescent="0.35">
      <c r="A1477" s="25">
        <v>37300</v>
      </c>
      <c r="B1477">
        <v>8.4</v>
      </c>
    </row>
    <row r="1478" spans="1:2" x14ac:dyDescent="0.35">
      <c r="A1478" s="25">
        <v>37301</v>
      </c>
      <c r="B1478">
        <v>8.2799999999999994</v>
      </c>
    </row>
    <row r="1479" spans="1:2" x14ac:dyDescent="0.35">
      <c r="A1479" s="25">
        <v>37302</v>
      </c>
      <c r="B1479">
        <v>7.84</v>
      </c>
    </row>
    <row r="1480" spans="1:2" x14ac:dyDescent="0.35">
      <c r="A1480" s="25">
        <v>37306</v>
      </c>
      <c r="B1480">
        <v>7.22</v>
      </c>
    </row>
    <row r="1481" spans="1:2" x14ac:dyDescent="0.35">
      <c r="A1481" s="25">
        <v>37307</v>
      </c>
      <c r="B1481">
        <v>7.64</v>
      </c>
    </row>
    <row r="1482" spans="1:2" x14ac:dyDescent="0.35">
      <c r="A1482" s="25">
        <v>37308</v>
      </c>
      <c r="B1482">
        <v>7.22</v>
      </c>
    </row>
    <row r="1483" spans="1:2" x14ac:dyDescent="0.35">
      <c r="A1483" s="25">
        <v>37309</v>
      </c>
      <c r="B1483">
        <v>7.23</v>
      </c>
    </row>
    <row r="1484" spans="1:2" x14ac:dyDescent="0.35">
      <c r="A1484" s="25">
        <v>37312</v>
      </c>
      <c r="B1484">
        <v>7.5</v>
      </c>
    </row>
    <row r="1485" spans="1:2" x14ac:dyDescent="0.35">
      <c r="A1485" s="25">
        <v>37313</v>
      </c>
      <c r="B1485">
        <v>7.47</v>
      </c>
    </row>
    <row r="1486" spans="1:2" x14ac:dyDescent="0.35">
      <c r="A1486" s="25">
        <v>37314</v>
      </c>
      <c r="B1486">
        <v>7.28</v>
      </c>
    </row>
    <row r="1487" spans="1:2" x14ac:dyDescent="0.35">
      <c r="A1487" s="25">
        <v>37315</v>
      </c>
      <c r="B1487">
        <v>7.23</v>
      </c>
    </row>
    <row r="1488" spans="1:2" x14ac:dyDescent="0.35">
      <c r="A1488" s="25">
        <v>37316</v>
      </c>
      <c r="B1488">
        <v>8.31</v>
      </c>
    </row>
    <row r="1489" spans="1:2" x14ac:dyDescent="0.35">
      <c r="A1489" s="25">
        <v>37319</v>
      </c>
      <c r="B1489">
        <v>8.9</v>
      </c>
    </row>
    <row r="1490" spans="1:2" x14ac:dyDescent="0.35">
      <c r="A1490" s="25">
        <v>37320</v>
      </c>
      <c r="B1490">
        <v>9.1</v>
      </c>
    </row>
    <row r="1491" spans="1:2" x14ac:dyDescent="0.35">
      <c r="A1491" s="25">
        <v>37321</v>
      </c>
      <c r="B1491">
        <v>9.1300000000000008</v>
      </c>
    </row>
    <row r="1492" spans="1:2" x14ac:dyDescent="0.35">
      <c r="A1492" s="25">
        <v>37322</v>
      </c>
      <c r="B1492">
        <v>8.9700000000000006</v>
      </c>
    </row>
    <row r="1493" spans="1:2" x14ac:dyDescent="0.35">
      <c r="A1493" s="25">
        <v>37323</v>
      </c>
      <c r="B1493">
        <v>9.4700000000000006</v>
      </c>
    </row>
    <row r="1494" spans="1:2" x14ac:dyDescent="0.35">
      <c r="A1494" s="25">
        <v>37326</v>
      </c>
      <c r="B1494">
        <v>10.25</v>
      </c>
    </row>
    <row r="1495" spans="1:2" x14ac:dyDescent="0.35">
      <c r="A1495" s="25">
        <v>37327</v>
      </c>
      <c r="B1495">
        <v>9.68</v>
      </c>
    </row>
    <row r="1496" spans="1:2" x14ac:dyDescent="0.35">
      <c r="A1496" s="25">
        <v>37328</v>
      </c>
      <c r="B1496">
        <v>9.61</v>
      </c>
    </row>
    <row r="1497" spans="1:2" x14ac:dyDescent="0.35">
      <c r="A1497" s="25">
        <v>37329</v>
      </c>
      <c r="B1497">
        <v>9.61</v>
      </c>
    </row>
    <row r="1498" spans="1:2" x14ac:dyDescent="0.35">
      <c r="A1498" s="25">
        <v>37330</v>
      </c>
      <c r="B1498">
        <v>9.36</v>
      </c>
    </row>
    <row r="1499" spans="1:2" x14ac:dyDescent="0.35">
      <c r="A1499" s="25">
        <v>37333</v>
      </c>
      <c r="B1499">
        <v>9.6</v>
      </c>
    </row>
    <row r="1500" spans="1:2" x14ac:dyDescent="0.35">
      <c r="A1500" s="25">
        <v>37334</v>
      </c>
      <c r="B1500">
        <v>9.5500000000000007</v>
      </c>
    </row>
    <row r="1501" spans="1:2" x14ac:dyDescent="0.35">
      <c r="A1501" s="25">
        <v>37335</v>
      </c>
      <c r="B1501">
        <v>9.1</v>
      </c>
    </row>
    <row r="1502" spans="1:2" x14ac:dyDescent="0.35">
      <c r="A1502" s="25">
        <v>37336</v>
      </c>
      <c r="B1502">
        <v>9.3000000000000007</v>
      </c>
    </row>
    <row r="1503" spans="1:2" x14ac:dyDescent="0.35">
      <c r="A1503" s="25">
        <v>37337</v>
      </c>
      <c r="B1503">
        <v>9.2200000000000006</v>
      </c>
    </row>
    <row r="1504" spans="1:2" x14ac:dyDescent="0.35">
      <c r="A1504" s="25">
        <v>37340</v>
      </c>
      <c r="B1504">
        <v>8.91</v>
      </c>
    </row>
    <row r="1505" spans="1:2" x14ac:dyDescent="0.35">
      <c r="A1505" s="25">
        <v>37341</v>
      </c>
      <c r="B1505">
        <v>8.85</v>
      </c>
    </row>
    <row r="1506" spans="1:2" x14ac:dyDescent="0.35">
      <c r="A1506" s="25">
        <v>37342</v>
      </c>
      <c r="B1506">
        <v>8.93</v>
      </c>
    </row>
    <row r="1507" spans="1:2" x14ac:dyDescent="0.35">
      <c r="A1507" s="25">
        <v>37343</v>
      </c>
      <c r="B1507">
        <v>9.23</v>
      </c>
    </row>
    <row r="1508" spans="1:2" x14ac:dyDescent="0.35">
      <c r="A1508" s="25">
        <v>37347</v>
      </c>
      <c r="B1508">
        <v>9.34</v>
      </c>
    </row>
    <row r="1509" spans="1:2" x14ac:dyDescent="0.35">
      <c r="A1509" s="25">
        <v>37348</v>
      </c>
      <c r="B1509">
        <v>9.02</v>
      </c>
    </row>
    <row r="1510" spans="1:2" x14ac:dyDescent="0.35">
      <c r="A1510" s="25">
        <v>37349</v>
      </c>
      <c r="B1510">
        <v>8.91</v>
      </c>
    </row>
    <row r="1511" spans="1:2" x14ac:dyDescent="0.35">
      <c r="A1511" s="25">
        <v>37350</v>
      </c>
      <c r="B1511">
        <v>8.83</v>
      </c>
    </row>
    <row r="1512" spans="1:2" x14ac:dyDescent="0.35">
      <c r="A1512" s="25">
        <v>37351</v>
      </c>
      <c r="B1512">
        <v>9.09</v>
      </c>
    </row>
    <row r="1513" spans="1:2" x14ac:dyDescent="0.35">
      <c r="A1513" s="25">
        <v>37354</v>
      </c>
      <c r="B1513">
        <v>9.42</v>
      </c>
    </row>
    <row r="1514" spans="1:2" x14ac:dyDescent="0.35">
      <c r="A1514" s="25">
        <v>37355</v>
      </c>
      <c r="B1514">
        <v>9.23</v>
      </c>
    </row>
    <row r="1515" spans="1:2" x14ac:dyDescent="0.35">
      <c r="A1515" s="25">
        <v>37356</v>
      </c>
      <c r="B1515">
        <v>9.2200000000000006</v>
      </c>
    </row>
    <row r="1516" spans="1:2" x14ac:dyDescent="0.35">
      <c r="A1516" s="25">
        <v>37357</v>
      </c>
      <c r="B1516">
        <v>7.72</v>
      </c>
    </row>
    <row r="1517" spans="1:2" x14ac:dyDescent="0.35">
      <c r="A1517" s="25">
        <v>37358</v>
      </c>
      <c r="B1517">
        <v>7.86</v>
      </c>
    </row>
    <row r="1518" spans="1:2" x14ac:dyDescent="0.35">
      <c r="A1518" s="25">
        <v>37361</v>
      </c>
      <c r="B1518">
        <v>7.7</v>
      </c>
    </row>
    <row r="1519" spans="1:2" x14ac:dyDescent="0.35">
      <c r="A1519" s="25">
        <v>37362</v>
      </c>
      <c r="B1519">
        <v>7.7</v>
      </c>
    </row>
    <row r="1520" spans="1:2" x14ac:dyDescent="0.35">
      <c r="A1520" s="25">
        <v>37363</v>
      </c>
      <c r="B1520">
        <v>7.95</v>
      </c>
    </row>
    <row r="1521" spans="1:2" x14ac:dyDescent="0.35">
      <c r="A1521" s="25">
        <v>37364</v>
      </c>
      <c r="B1521">
        <v>7.53</v>
      </c>
    </row>
    <row r="1522" spans="1:2" x14ac:dyDescent="0.35">
      <c r="A1522" s="25">
        <v>37365</v>
      </c>
      <c r="B1522">
        <v>7.38</v>
      </c>
    </row>
    <row r="1523" spans="1:2" x14ac:dyDescent="0.35">
      <c r="A1523" s="25">
        <v>37368</v>
      </c>
      <c r="B1523">
        <v>7.07</v>
      </c>
    </row>
    <row r="1524" spans="1:2" x14ac:dyDescent="0.35">
      <c r="A1524" s="25">
        <v>37369</v>
      </c>
      <c r="B1524">
        <v>7.09</v>
      </c>
    </row>
    <row r="1525" spans="1:2" x14ac:dyDescent="0.35">
      <c r="A1525" s="25">
        <v>37370</v>
      </c>
      <c r="B1525">
        <v>7.3</v>
      </c>
    </row>
    <row r="1526" spans="1:2" x14ac:dyDescent="0.35">
      <c r="A1526" s="25">
        <v>37371</v>
      </c>
      <c r="B1526">
        <v>7.18</v>
      </c>
    </row>
    <row r="1527" spans="1:2" x14ac:dyDescent="0.35">
      <c r="A1527" s="25">
        <v>37372</v>
      </c>
      <c r="B1527">
        <v>7.25</v>
      </c>
    </row>
    <row r="1528" spans="1:2" x14ac:dyDescent="0.35">
      <c r="A1528" s="25">
        <v>37375</v>
      </c>
      <c r="B1528">
        <v>7.11</v>
      </c>
    </row>
    <row r="1529" spans="1:2" x14ac:dyDescent="0.35">
      <c r="A1529" s="25">
        <v>37376</v>
      </c>
      <c r="B1529">
        <v>7.38</v>
      </c>
    </row>
    <row r="1530" spans="1:2" x14ac:dyDescent="0.35">
      <c r="A1530" s="25">
        <v>37377</v>
      </c>
      <c r="B1530">
        <v>7.82</v>
      </c>
    </row>
    <row r="1531" spans="1:2" x14ac:dyDescent="0.35">
      <c r="A1531" s="25">
        <v>37378</v>
      </c>
      <c r="B1531">
        <v>7.5</v>
      </c>
    </row>
    <row r="1532" spans="1:2" x14ac:dyDescent="0.35">
      <c r="A1532" s="25">
        <v>37379</v>
      </c>
      <c r="B1532">
        <v>7.39</v>
      </c>
    </row>
    <row r="1533" spans="1:2" x14ac:dyDescent="0.35">
      <c r="A1533" s="25">
        <v>37382</v>
      </c>
      <c r="B1533">
        <v>7.3</v>
      </c>
    </row>
    <row r="1534" spans="1:2" x14ac:dyDescent="0.35">
      <c r="A1534" s="25">
        <v>37383</v>
      </c>
      <c r="B1534">
        <v>7.37</v>
      </c>
    </row>
    <row r="1535" spans="1:2" x14ac:dyDescent="0.35">
      <c r="A1535" s="25">
        <v>37384</v>
      </c>
      <c r="B1535">
        <v>8.16</v>
      </c>
    </row>
    <row r="1536" spans="1:2" x14ac:dyDescent="0.35">
      <c r="A1536" s="25">
        <v>37385</v>
      </c>
      <c r="B1536">
        <v>8.19</v>
      </c>
    </row>
    <row r="1537" spans="1:2" x14ac:dyDescent="0.35">
      <c r="A1537" s="25">
        <v>37386</v>
      </c>
      <c r="B1537">
        <v>7.73</v>
      </c>
    </row>
    <row r="1538" spans="1:2" x14ac:dyDescent="0.35">
      <c r="A1538" s="25">
        <v>37389</v>
      </c>
      <c r="B1538">
        <v>7.99</v>
      </c>
    </row>
    <row r="1539" spans="1:2" x14ac:dyDescent="0.35">
      <c r="A1539" s="25">
        <v>37390</v>
      </c>
      <c r="B1539">
        <v>8.77</v>
      </c>
    </row>
    <row r="1540" spans="1:2" x14ac:dyDescent="0.35">
      <c r="A1540" s="25">
        <v>37391</v>
      </c>
      <c r="B1540">
        <v>8.89</v>
      </c>
    </row>
    <row r="1541" spans="1:2" x14ac:dyDescent="0.35">
      <c r="A1541" s="25">
        <v>37392</v>
      </c>
      <c r="B1541">
        <v>9.02</v>
      </c>
    </row>
    <row r="1542" spans="1:2" x14ac:dyDescent="0.35">
      <c r="A1542" s="25">
        <v>37393</v>
      </c>
      <c r="B1542">
        <v>9</v>
      </c>
    </row>
    <row r="1543" spans="1:2" x14ac:dyDescent="0.35">
      <c r="A1543" s="25">
        <v>37396</v>
      </c>
      <c r="B1543">
        <v>8.59</v>
      </c>
    </row>
    <row r="1544" spans="1:2" x14ac:dyDescent="0.35">
      <c r="A1544" s="25">
        <v>37397</v>
      </c>
      <c r="B1544">
        <v>8.36</v>
      </c>
    </row>
    <row r="1545" spans="1:2" x14ac:dyDescent="0.35">
      <c r="A1545" s="25">
        <v>37398</v>
      </c>
      <c r="B1545">
        <v>8.14</v>
      </c>
    </row>
    <row r="1546" spans="1:2" x14ac:dyDescent="0.35">
      <c r="A1546" s="25">
        <v>37399</v>
      </c>
      <c r="B1546">
        <v>8.5500000000000007</v>
      </c>
    </row>
    <row r="1547" spans="1:2" x14ac:dyDescent="0.35">
      <c r="A1547" s="25">
        <v>37400</v>
      </c>
      <c r="B1547">
        <v>8.51</v>
      </c>
    </row>
    <row r="1548" spans="1:2" x14ac:dyDescent="0.35">
      <c r="A1548" s="25">
        <v>37404</v>
      </c>
      <c r="B1548">
        <v>8.27</v>
      </c>
    </row>
    <row r="1549" spans="1:2" x14ac:dyDescent="0.35">
      <c r="A1549" s="25">
        <v>37405</v>
      </c>
      <c r="B1549">
        <v>8.2899999999999991</v>
      </c>
    </row>
    <row r="1550" spans="1:2" x14ac:dyDescent="0.35">
      <c r="A1550" s="25">
        <v>37406</v>
      </c>
      <c r="B1550">
        <v>8.2100000000000009</v>
      </c>
    </row>
    <row r="1551" spans="1:2" x14ac:dyDescent="0.35">
      <c r="A1551" s="25">
        <v>37407</v>
      </c>
      <c r="B1551">
        <v>8.01</v>
      </c>
    </row>
    <row r="1552" spans="1:2" x14ac:dyDescent="0.35">
      <c r="A1552" s="25">
        <v>37410</v>
      </c>
      <c r="B1552">
        <v>7.84</v>
      </c>
    </row>
    <row r="1553" spans="1:2" x14ac:dyDescent="0.35">
      <c r="A1553" s="25">
        <v>37411</v>
      </c>
      <c r="B1553">
        <v>8</v>
      </c>
    </row>
    <row r="1554" spans="1:2" x14ac:dyDescent="0.35">
      <c r="A1554" s="25">
        <v>37412</v>
      </c>
      <c r="B1554">
        <v>8.01</v>
      </c>
    </row>
    <row r="1555" spans="1:2" x14ac:dyDescent="0.35">
      <c r="A1555" s="25">
        <v>37413</v>
      </c>
      <c r="B1555">
        <v>7.99</v>
      </c>
    </row>
    <row r="1556" spans="1:2" x14ac:dyDescent="0.35">
      <c r="A1556" s="25">
        <v>37414</v>
      </c>
      <c r="B1556">
        <v>7.93</v>
      </c>
    </row>
    <row r="1557" spans="1:2" x14ac:dyDescent="0.35">
      <c r="A1557" s="25">
        <v>37417</v>
      </c>
      <c r="B1557">
        <v>7.92</v>
      </c>
    </row>
    <row r="1558" spans="1:2" x14ac:dyDescent="0.35">
      <c r="A1558" s="25">
        <v>37418</v>
      </c>
      <c r="B1558">
        <v>7.93</v>
      </c>
    </row>
    <row r="1559" spans="1:2" x14ac:dyDescent="0.35">
      <c r="A1559" s="25">
        <v>37419</v>
      </c>
      <c r="B1559">
        <v>7.91</v>
      </c>
    </row>
    <row r="1560" spans="1:2" x14ac:dyDescent="0.35">
      <c r="A1560" s="25">
        <v>37420</v>
      </c>
      <c r="B1560">
        <v>7.99</v>
      </c>
    </row>
    <row r="1561" spans="1:2" x14ac:dyDescent="0.35">
      <c r="A1561" s="25">
        <v>37421</v>
      </c>
      <c r="B1561">
        <v>7.98</v>
      </c>
    </row>
    <row r="1562" spans="1:2" x14ac:dyDescent="0.35">
      <c r="A1562" s="25">
        <v>37424</v>
      </c>
      <c r="B1562">
        <v>8.39</v>
      </c>
    </row>
    <row r="1563" spans="1:2" x14ac:dyDescent="0.35">
      <c r="A1563" s="25">
        <v>37425</v>
      </c>
      <c r="B1563">
        <v>8.32</v>
      </c>
    </row>
    <row r="1564" spans="1:2" x14ac:dyDescent="0.35">
      <c r="A1564" s="25">
        <v>37426</v>
      </c>
      <c r="B1564">
        <v>8.01</v>
      </c>
    </row>
    <row r="1565" spans="1:2" x14ac:dyDescent="0.35">
      <c r="A1565" s="25">
        <v>37427</v>
      </c>
      <c r="B1565">
        <v>7.82</v>
      </c>
    </row>
    <row r="1566" spans="1:2" x14ac:dyDescent="0.35">
      <c r="A1566" s="25">
        <v>37428</v>
      </c>
      <c r="B1566">
        <v>7.74</v>
      </c>
    </row>
    <row r="1567" spans="1:2" x14ac:dyDescent="0.35">
      <c r="A1567" s="25">
        <v>37431</v>
      </c>
      <c r="B1567">
        <v>7.54</v>
      </c>
    </row>
    <row r="1568" spans="1:2" x14ac:dyDescent="0.35">
      <c r="A1568" s="25">
        <v>37432</v>
      </c>
      <c r="B1568">
        <v>6.86</v>
      </c>
    </row>
    <row r="1569" spans="1:2" x14ac:dyDescent="0.35">
      <c r="A1569" s="25">
        <v>37433</v>
      </c>
      <c r="B1569">
        <v>7.09</v>
      </c>
    </row>
    <row r="1570" spans="1:2" x14ac:dyDescent="0.35">
      <c r="A1570" s="25">
        <v>37434</v>
      </c>
      <c r="B1570">
        <v>7.09</v>
      </c>
    </row>
    <row r="1571" spans="1:2" x14ac:dyDescent="0.35">
      <c r="A1571" s="25">
        <v>37435</v>
      </c>
      <c r="B1571">
        <v>7.38</v>
      </c>
    </row>
    <row r="1572" spans="1:2" x14ac:dyDescent="0.35">
      <c r="A1572" s="25">
        <v>37438</v>
      </c>
      <c r="B1572">
        <v>6.82</v>
      </c>
    </row>
    <row r="1573" spans="1:2" x14ac:dyDescent="0.35">
      <c r="A1573" s="25">
        <v>37439</v>
      </c>
      <c r="B1573">
        <v>5.94</v>
      </c>
    </row>
    <row r="1574" spans="1:2" x14ac:dyDescent="0.35">
      <c r="A1574" s="25">
        <v>37440</v>
      </c>
      <c r="B1574">
        <v>6.39</v>
      </c>
    </row>
    <row r="1575" spans="1:2" x14ac:dyDescent="0.35">
      <c r="A1575" s="25">
        <v>37442</v>
      </c>
      <c r="B1575">
        <v>6.81</v>
      </c>
    </row>
    <row r="1576" spans="1:2" x14ac:dyDescent="0.35">
      <c r="A1576" s="25">
        <v>37445</v>
      </c>
      <c r="B1576">
        <v>6.45</v>
      </c>
    </row>
    <row r="1577" spans="1:2" x14ac:dyDescent="0.35">
      <c r="A1577" s="25">
        <v>37446</v>
      </c>
      <c r="B1577">
        <v>6.35</v>
      </c>
    </row>
    <row r="1578" spans="1:2" x14ac:dyDescent="0.35">
      <c r="A1578" s="25">
        <v>37447</v>
      </c>
      <c r="B1578">
        <v>6.09</v>
      </c>
    </row>
    <row r="1579" spans="1:2" x14ac:dyDescent="0.35">
      <c r="A1579" s="25">
        <v>37448</v>
      </c>
      <c r="B1579">
        <v>6.46</v>
      </c>
    </row>
    <row r="1580" spans="1:2" x14ac:dyDescent="0.35">
      <c r="A1580" s="25">
        <v>37449</v>
      </c>
      <c r="B1580">
        <v>6.47</v>
      </c>
    </row>
    <row r="1581" spans="1:2" x14ac:dyDescent="0.35">
      <c r="A1581" s="25">
        <v>37452</v>
      </c>
      <c r="B1581">
        <v>6.53</v>
      </c>
    </row>
    <row r="1582" spans="1:2" x14ac:dyDescent="0.35">
      <c r="A1582" s="25">
        <v>37453</v>
      </c>
      <c r="B1582">
        <v>6.88</v>
      </c>
    </row>
    <row r="1583" spans="1:2" x14ac:dyDescent="0.35">
      <c r="A1583" s="25">
        <v>37454</v>
      </c>
      <c r="B1583">
        <v>7.13</v>
      </c>
    </row>
    <row r="1584" spans="1:2" x14ac:dyDescent="0.35">
      <c r="A1584" s="25">
        <v>37455</v>
      </c>
      <c r="B1584">
        <v>6.79</v>
      </c>
    </row>
    <row r="1585" spans="1:2" x14ac:dyDescent="0.35">
      <c r="A1585" s="25">
        <v>37456</v>
      </c>
      <c r="B1585">
        <v>6.68</v>
      </c>
    </row>
    <row r="1586" spans="1:2" x14ac:dyDescent="0.35">
      <c r="A1586" s="25">
        <v>37459</v>
      </c>
      <c r="B1586">
        <v>6.66</v>
      </c>
    </row>
    <row r="1587" spans="1:2" x14ac:dyDescent="0.35">
      <c r="A1587" s="25">
        <v>37460</v>
      </c>
      <c r="B1587">
        <v>6.33</v>
      </c>
    </row>
    <row r="1588" spans="1:2" x14ac:dyDescent="0.35">
      <c r="A1588" s="25">
        <v>37461</v>
      </c>
      <c r="B1588">
        <v>6.79</v>
      </c>
    </row>
    <row r="1589" spans="1:2" x14ac:dyDescent="0.35">
      <c r="A1589" s="25">
        <v>37462</v>
      </c>
      <c r="B1589">
        <v>6.08</v>
      </c>
    </row>
    <row r="1590" spans="1:2" x14ac:dyDescent="0.35">
      <c r="A1590" s="25">
        <v>37463</v>
      </c>
      <c r="B1590">
        <v>6.35</v>
      </c>
    </row>
    <row r="1591" spans="1:2" x14ac:dyDescent="0.35">
      <c r="A1591" s="25">
        <v>37466</v>
      </c>
      <c r="B1591">
        <v>6.59</v>
      </c>
    </row>
    <row r="1592" spans="1:2" x14ac:dyDescent="0.35">
      <c r="A1592" s="25">
        <v>37467</v>
      </c>
      <c r="B1592">
        <v>6.7</v>
      </c>
    </row>
    <row r="1593" spans="1:2" x14ac:dyDescent="0.35">
      <c r="A1593" s="25">
        <v>37468</v>
      </c>
      <c r="B1593">
        <v>6.59</v>
      </c>
    </row>
    <row r="1594" spans="1:2" x14ac:dyDescent="0.35">
      <c r="A1594" s="25">
        <v>37469</v>
      </c>
      <c r="B1594">
        <v>6.08</v>
      </c>
    </row>
    <row r="1595" spans="1:2" x14ac:dyDescent="0.35">
      <c r="A1595" s="25">
        <v>37470</v>
      </c>
      <c r="B1595">
        <v>5.79</v>
      </c>
    </row>
    <row r="1596" spans="1:2" x14ac:dyDescent="0.35">
      <c r="A1596" s="25">
        <v>37473</v>
      </c>
      <c r="B1596">
        <v>5.45</v>
      </c>
    </row>
    <row r="1597" spans="1:2" x14ac:dyDescent="0.35">
      <c r="A1597" s="25">
        <v>37474</v>
      </c>
      <c r="B1597">
        <v>5.75</v>
      </c>
    </row>
    <row r="1598" spans="1:2" x14ac:dyDescent="0.35">
      <c r="A1598" s="25">
        <v>37475</v>
      </c>
      <c r="B1598">
        <v>5.72</v>
      </c>
    </row>
    <row r="1599" spans="1:2" x14ac:dyDescent="0.35">
      <c r="A1599" s="25">
        <v>37476</v>
      </c>
      <c r="B1599">
        <v>5.98</v>
      </c>
    </row>
    <row r="1600" spans="1:2" x14ac:dyDescent="0.35">
      <c r="A1600" s="25">
        <v>37477</v>
      </c>
      <c r="B1600">
        <v>5.98</v>
      </c>
    </row>
    <row r="1601" spans="1:2" x14ac:dyDescent="0.35">
      <c r="A1601" s="25">
        <v>37480</v>
      </c>
      <c r="B1601">
        <v>5.99</v>
      </c>
    </row>
    <row r="1602" spans="1:2" x14ac:dyDescent="0.35">
      <c r="A1602" s="25">
        <v>37481</v>
      </c>
      <c r="B1602">
        <v>5.59</v>
      </c>
    </row>
    <row r="1603" spans="1:2" x14ac:dyDescent="0.35">
      <c r="A1603" s="25">
        <v>37482</v>
      </c>
      <c r="B1603">
        <v>5.86</v>
      </c>
    </row>
    <row r="1604" spans="1:2" x14ac:dyDescent="0.35">
      <c r="A1604" s="25">
        <v>37483</v>
      </c>
      <c r="B1604">
        <v>6.11</v>
      </c>
    </row>
    <row r="1605" spans="1:2" x14ac:dyDescent="0.35">
      <c r="A1605" s="25">
        <v>37484</v>
      </c>
      <c r="B1605">
        <v>6.05</v>
      </c>
    </row>
    <row r="1606" spans="1:2" x14ac:dyDescent="0.35">
      <c r="A1606" s="25">
        <v>37487</v>
      </c>
      <c r="B1606">
        <v>6.74</v>
      </c>
    </row>
    <row r="1607" spans="1:2" x14ac:dyDescent="0.35">
      <c r="A1607" s="25">
        <v>37488</v>
      </c>
      <c r="B1607">
        <v>6.55</v>
      </c>
    </row>
    <row r="1608" spans="1:2" x14ac:dyDescent="0.35">
      <c r="A1608" s="25">
        <v>37489</v>
      </c>
      <c r="B1608">
        <v>6.45</v>
      </c>
    </row>
    <row r="1609" spans="1:2" x14ac:dyDescent="0.35">
      <c r="A1609" s="25">
        <v>37490</v>
      </c>
      <c r="B1609">
        <v>6.4</v>
      </c>
    </row>
    <row r="1610" spans="1:2" x14ac:dyDescent="0.35">
      <c r="A1610" s="25">
        <v>37491</v>
      </c>
      <c r="B1610">
        <v>6.01</v>
      </c>
    </row>
    <row r="1611" spans="1:2" x14ac:dyDescent="0.35">
      <c r="A1611" s="25">
        <v>37494</v>
      </c>
      <c r="B1611">
        <v>5.66</v>
      </c>
    </row>
    <row r="1612" spans="1:2" x14ac:dyDescent="0.35">
      <c r="A1612" s="25">
        <v>37495</v>
      </c>
      <c r="B1612">
        <v>5.35</v>
      </c>
    </row>
    <row r="1613" spans="1:2" x14ac:dyDescent="0.35">
      <c r="A1613" s="25">
        <v>37496</v>
      </c>
      <c r="B1613">
        <v>4.57</v>
      </c>
    </row>
    <row r="1614" spans="1:2" x14ac:dyDescent="0.35">
      <c r="A1614" s="25">
        <v>37497</v>
      </c>
      <c r="B1614">
        <v>5.12</v>
      </c>
    </row>
    <row r="1615" spans="1:2" x14ac:dyDescent="0.35">
      <c r="A1615" s="25">
        <v>37498</v>
      </c>
      <c r="B1615">
        <v>5.14</v>
      </c>
    </row>
    <row r="1616" spans="1:2" x14ac:dyDescent="0.35">
      <c r="A1616" s="25">
        <v>37502</v>
      </c>
      <c r="B1616">
        <v>4.8600000000000003</v>
      </c>
    </row>
    <row r="1617" spans="1:2" x14ac:dyDescent="0.35">
      <c r="A1617" s="25">
        <v>37503</v>
      </c>
      <c r="B1617">
        <v>4.8899999999999997</v>
      </c>
    </row>
    <row r="1618" spans="1:2" x14ac:dyDescent="0.35">
      <c r="A1618" s="25">
        <v>37504</v>
      </c>
      <c r="B1618">
        <v>4.59</v>
      </c>
    </row>
    <row r="1619" spans="1:2" x14ac:dyDescent="0.35">
      <c r="A1619" s="25">
        <v>37505</v>
      </c>
      <c r="B1619">
        <v>4.97</v>
      </c>
    </row>
    <row r="1620" spans="1:2" x14ac:dyDescent="0.35">
      <c r="A1620" s="25">
        <v>37508</v>
      </c>
      <c r="B1620">
        <v>5.07</v>
      </c>
    </row>
    <row r="1621" spans="1:2" x14ac:dyDescent="0.35">
      <c r="A1621" s="25">
        <v>37509</v>
      </c>
      <c r="B1621">
        <v>5.23</v>
      </c>
    </row>
    <row r="1622" spans="1:2" x14ac:dyDescent="0.35">
      <c r="A1622" s="25">
        <v>37510</v>
      </c>
      <c r="B1622">
        <v>5.36</v>
      </c>
    </row>
    <row r="1623" spans="1:2" x14ac:dyDescent="0.35">
      <c r="A1623" s="25">
        <v>37511</v>
      </c>
      <c r="B1623">
        <v>5.18</v>
      </c>
    </row>
    <row r="1624" spans="1:2" x14ac:dyDescent="0.35">
      <c r="A1624" s="25">
        <v>37512</v>
      </c>
      <c r="B1624">
        <v>5.23</v>
      </c>
    </row>
    <row r="1625" spans="1:2" x14ac:dyDescent="0.35">
      <c r="A1625" s="25">
        <v>37515</v>
      </c>
      <c r="B1625">
        <v>5.09</v>
      </c>
    </row>
    <row r="1626" spans="1:2" x14ac:dyDescent="0.35">
      <c r="A1626" s="25">
        <v>37516</v>
      </c>
      <c r="B1626">
        <v>5.01</v>
      </c>
    </row>
    <row r="1627" spans="1:2" x14ac:dyDescent="0.35">
      <c r="A1627" s="25">
        <v>37517</v>
      </c>
      <c r="B1627">
        <v>5</v>
      </c>
    </row>
    <row r="1628" spans="1:2" x14ac:dyDescent="0.35">
      <c r="A1628" s="25">
        <v>37518</v>
      </c>
      <c r="B1628">
        <v>4.75</v>
      </c>
    </row>
    <row r="1629" spans="1:2" x14ac:dyDescent="0.35">
      <c r="A1629" s="25">
        <v>37519</v>
      </c>
      <c r="B1629">
        <v>4.88</v>
      </c>
    </row>
    <row r="1630" spans="1:2" x14ac:dyDescent="0.35">
      <c r="A1630" s="25">
        <v>37522</v>
      </c>
      <c r="B1630">
        <v>4.54</v>
      </c>
    </row>
    <row r="1631" spans="1:2" x14ac:dyDescent="0.35">
      <c r="A1631" s="25">
        <v>37523</v>
      </c>
      <c r="B1631">
        <v>4.5</v>
      </c>
    </row>
    <row r="1632" spans="1:2" x14ac:dyDescent="0.35">
      <c r="A1632" s="25">
        <v>37524</v>
      </c>
      <c r="B1632">
        <v>4.95</v>
      </c>
    </row>
    <row r="1633" spans="1:2" x14ac:dyDescent="0.35">
      <c r="A1633" s="25">
        <v>37525</v>
      </c>
      <c r="B1633">
        <v>5.3</v>
      </c>
    </row>
    <row r="1634" spans="1:2" x14ac:dyDescent="0.35">
      <c r="A1634" s="25">
        <v>37526</v>
      </c>
      <c r="B1634">
        <v>5.29</v>
      </c>
    </row>
    <row r="1635" spans="1:2" x14ac:dyDescent="0.35">
      <c r="A1635" s="25">
        <v>37529</v>
      </c>
      <c r="B1635">
        <v>4.78</v>
      </c>
    </row>
    <row r="1636" spans="1:2" x14ac:dyDescent="0.35">
      <c r="A1636" s="25">
        <v>37530</v>
      </c>
      <c r="B1636">
        <v>4.8499999999999996</v>
      </c>
    </row>
    <row r="1637" spans="1:2" x14ac:dyDescent="0.35">
      <c r="A1637" s="25">
        <v>37531</v>
      </c>
      <c r="B1637">
        <v>4.74</v>
      </c>
    </row>
    <row r="1638" spans="1:2" x14ac:dyDescent="0.35">
      <c r="A1638" s="25">
        <v>37532</v>
      </c>
      <c r="B1638">
        <v>4.7</v>
      </c>
    </row>
    <row r="1639" spans="1:2" x14ac:dyDescent="0.35">
      <c r="A1639" s="25">
        <v>37533</v>
      </c>
      <c r="B1639">
        <v>4.67</v>
      </c>
    </row>
    <row r="1640" spans="1:2" x14ac:dyDescent="0.35">
      <c r="A1640" s="25">
        <v>37536</v>
      </c>
      <c r="B1640">
        <v>4.54</v>
      </c>
    </row>
    <row r="1641" spans="1:2" x14ac:dyDescent="0.35">
      <c r="A1641" s="25">
        <v>37537</v>
      </c>
      <c r="B1641">
        <v>4.75</v>
      </c>
    </row>
    <row r="1642" spans="1:2" x14ac:dyDescent="0.35">
      <c r="A1642" s="25">
        <v>37538</v>
      </c>
      <c r="B1642">
        <v>4.99</v>
      </c>
    </row>
    <row r="1643" spans="1:2" x14ac:dyDescent="0.35">
      <c r="A1643" s="25">
        <v>37539</v>
      </c>
      <c r="B1643">
        <v>6.14</v>
      </c>
    </row>
    <row r="1644" spans="1:2" x14ac:dyDescent="0.35">
      <c r="A1644" s="25">
        <v>37540</v>
      </c>
      <c r="B1644">
        <v>6.68</v>
      </c>
    </row>
    <row r="1645" spans="1:2" x14ac:dyDescent="0.35">
      <c r="A1645" s="25">
        <v>37543</v>
      </c>
      <c r="B1645">
        <v>7.13</v>
      </c>
    </row>
    <row r="1646" spans="1:2" x14ac:dyDescent="0.35">
      <c r="A1646" s="25">
        <v>37544</v>
      </c>
      <c r="B1646">
        <v>7.21</v>
      </c>
    </row>
    <row r="1647" spans="1:2" x14ac:dyDescent="0.35">
      <c r="A1647" s="25">
        <v>37545</v>
      </c>
      <c r="B1647">
        <v>7.34</v>
      </c>
    </row>
    <row r="1648" spans="1:2" x14ac:dyDescent="0.35">
      <c r="A1648" s="25">
        <v>37546</v>
      </c>
      <c r="B1648">
        <v>7.34</v>
      </c>
    </row>
    <row r="1649" spans="1:2" x14ac:dyDescent="0.35">
      <c r="A1649" s="25">
        <v>37547</v>
      </c>
      <c r="B1649">
        <v>7.51</v>
      </c>
    </row>
    <row r="1650" spans="1:2" x14ac:dyDescent="0.35">
      <c r="A1650" s="25">
        <v>37550</v>
      </c>
      <c r="B1650">
        <v>7.48</v>
      </c>
    </row>
    <row r="1651" spans="1:2" x14ac:dyDescent="0.35">
      <c r="A1651" s="25">
        <v>37551</v>
      </c>
      <c r="B1651">
        <v>7.43</v>
      </c>
    </row>
    <row r="1652" spans="1:2" x14ac:dyDescent="0.35">
      <c r="A1652" s="25">
        <v>37552</v>
      </c>
      <c r="B1652">
        <v>7.53</v>
      </c>
    </row>
    <row r="1653" spans="1:2" x14ac:dyDescent="0.35">
      <c r="A1653" s="25">
        <v>37553</v>
      </c>
      <c r="B1653">
        <v>7.53</v>
      </c>
    </row>
    <row r="1654" spans="1:2" x14ac:dyDescent="0.35">
      <c r="A1654" s="25">
        <v>37554</v>
      </c>
      <c r="B1654">
        <v>7.46</v>
      </c>
    </row>
    <row r="1655" spans="1:2" x14ac:dyDescent="0.35">
      <c r="A1655" s="25">
        <v>37557</v>
      </c>
      <c r="B1655">
        <v>7.33</v>
      </c>
    </row>
    <row r="1656" spans="1:2" x14ac:dyDescent="0.35">
      <c r="A1656" s="25">
        <v>37558</v>
      </c>
      <c r="B1656">
        <v>7.15</v>
      </c>
    </row>
    <row r="1657" spans="1:2" x14ac:dyDescent="0.35">
      <c r="A1657" s="25">
        <v>37559</v>
      </c>
      <c r="B1657">
        <v>7.49</v>
      </c>
    </row>
    <row r="1658" spans="1:2" x14ac:dyDescent="0.35">
      <c r="A1658" s="25">
        <v>37560</v>
      </c>
      <c r="B1658">
        <v>7.46</v>
      </c>
    </row>
    <row r="1659" spans="1:2" x14ac:dyDescent="0.35">
      <c r="A1659" s="25">
        <v>37561</v>
      </c>
      <c r="B1659">
        <v>7.57</v>
      </c>
    </row>
    <row r="1660" spans="1:2" x14ac:dyDescent="0.35">
      <c r="A1660" s="25">
        <v>37564</v>
      </c>
      <c r="B1660">
        <v>8.39</v>
      </c>
    </row>
    <row r="1661" spans="1:2" x14ac:dyDescent="0.35">
      <c r="A1661" s="25">
        <v>37565</v>
      </c>
      <c r="B1661">
        <v>8.52</v>
      </c>
    </row>
    <row r="1662" spans="1:2" x14ac:dyDescent="0.35">
      <c r="A1662" s="25">
        <v>37566</v>
      </c>
      <c r="B1662">
        <v>8.69</v>
      </c>
    </row>
    <row r="1663" spans="1:2" x14ac:dyDescent="0.35">
      <c r="A1663" s="25">
        <v>37567</v>
      </c>
      <c r="B1663">
        <v>7.8</v>
      </c>
    </row>
    <row r="1664" spans="1:2" x14ac:dyDescent="0.35">
      <c r="A1664" s="25">
        <v>37568</v>
      </c>
      <c r="B1664">
        <v>7.84</v>
      </c>
    </row>
    <row r="1665" spans="1:2" x14ac:dyDescent="0.35">
      <c r="A1665" s="25">
        <v>37571</v>
      </c>
      <c r="B1665">
        <v>7.46</v>
      </c>
    </row>
    <row r="1666" spans="1:2" x14ac:dyDescent="0.35">
      <c r="A1666" s="25">
        <v>37572</v>
      </c>
      <c r="B1666">
        <v>7.74</v>
      </c>
    </row>
    <row r="1667" spans="1:2" x14ac:dyDescent="0.35">
      <c r="A1667" s="25">
        <v>37573</v>
      </c>
      <c r="B1667">
        <v>7.72</v>
      </c>
    </row>
    <row r="1668" spans="1:2" x14ac:dyDescent="0.35">
      <c r="A1668" s="25">
        <v>37574</v>
      </c>
      <c r="B1668">
        <v>8.35</v>
      </c>
    </row>
    <row r="1669" spans="1:2" x14ac:dyDescent="0.35">
      <c r="A1669" s="25">
        <v>37575</v>
      </c>
      <c r="B1669">
        <v>8.73</v>
      </c>
    </row>
    <row r="1670" spans="1:2" x14ac:dyDescent="0.35">
      <c r="A1670" s="25">
        <v>37578</v>
      </c>
      <c r="B1670">
        <v>8.8800000000000008</v>
      </c>
    </row>
    <row r="1671" spans="1:2" x14ac:dyDescent="0.35">
      <c r="A1671" s="25">
        <v>37579</v>
      </c>
      <c r="B1671">
        <v>8.3800000000000008</v>
      </c>
    </row>
    <row r="1672" spans="1:2" x14ac:dyDescent="0.35">
      <c r="A1672" s="25">
        <v>37580</v>
      </c>
      <c r="B1672">
        <v>9</v>
      </c>
    </row>
    <row r="1673" spans="1:2" x14ac:dyDescent="0.35">
      <c r="A1673" s="25">
        <v>37581</v>
      </c>
      <c r="B1673">
        <v>9.15</v>
      </c>
    </row>
    <row r="1674" spans="1:2" x14ac:dyDescent="0.35">
      <c r="A1674" s="25">
        <v>37582</v>
      </c>
      <c r="B1674">
        <v>9.1999999999999993</v>
      </c>
    </row>
    <row r="1675" spans="1:2" x14ac:dyDescent="0.35">
      <c r="A1675" s="25">
        <v>37585</v>
      </c>
      <c r="B1675">
        <v>9.19</v>
      </c>
    </row>
    <row r="1676" spans="1:2" x14ac:dyDescent="0.35">
      <c r="A1676" s="25">
        <v>37586</v>
      </c>
      <c r="B1676">
        <v>9.06</v>
      </c>
    </row>
    <row r="1677" spans="1:2" x14ac:dyDescent="0.35">
      <c r="A1677" s="25">
        <v>37587</v>
      </c>
      <c r="B1677">
        <v>9.19</v>
      </c>
    </row>
    <row r="1678" spans="1:2" x14ac:dyDescent="0.35">
      <c r="A1678" s="25">
        <v>37589</v>
      </c>
      <c r="B1678">
        <v>9.14</v>
      </c>
    </row>
    <row r="1679" spans="1:2" x14ac:dyDescent="0.35">
      <c r="A1679" s="25">
        <v>37592</v>
      </c>
      <c r="B1679">
        <v>9.02</v>
      </c>
    </row>
    <row r="1680" spans="1:2" x14ac:dyDescent="0.35">
      <c r="A1680" s="25">
        <v>37593</v>
      </c>
      <c r="B1680">
        <v>8.68</v>
      </c>
    </row>
    <row r="1681" spans="1:2" x14ac:dyDescent="0.35">
      <c r="A1681" s="25">
        <v>37594</v>
      </c>
      <c r="B1681">
        <v>8.3699999999999992</v>
      </c>
    </row>
    <row r="1682" spans="1:2" x14ac:dyDescent="0.35">
      <c r="A1682" s="25">
        <v>37595</v>
      </c>
      <c r="B1682">
        <v>8.27</v>
      </c>
    </row>
    <row r="1683" spans="1:2" x14ac:dyDescent="0.35">
      <c r="A1683" s="25">
        <v>37596</v>
      </c>
      <c r="B1683">
        <v>8.3699999999999992</v>
      </c>
    </row>
    <row r="1684" spans="1:2" x14ac:dyDescent="0.35">
      <c r="A1684" s="25">
        <v>37599</v>
      </c>
      <c r="B1684">
        <v>7.87</v>
      </c>
    </row>
    <row r="1685" spans="1:2" x14ac:dyDescent="0.35">
      <c r="A1685" s="25">
        <v>37600</v>
      </c>
      <c r="B1685">
        <v>8.14</v>
      </c>
    </row>
    <row r="1686" spans="1:2" x14ac:dyDescent="0.35">
      <c r="A1686" s="25">
        <v>37601</v>
      </c>
      <c r="B1686">
        <v>8.23</v>
      </c>
    </row>
    <row r="1687" spans="1:2" x14ac:dyDescent="0.35">
      <c r="A1687" s="25">
        <v>37602</v>
      </c>
      <c r="B1687">
        <v>8.84</v>
      </c>
    </row>
    <row r="1688" spans="1:2" x14ac:dyDescent="0.35">
      <c r="A1688" s="25">
        <v>37603</v>
      </c>
      <c r="B1688">
        <v>8.6999999999999993</v>
      </c>
    </row>
    <row r="1689" spans="1:2" x14ac:dyDescent="0.35">
      <c r="A1689" s="25">
        <v>37606</v>
      </c>
      <c r="B1689">
        <v>8.65</v>
      </c>
    </row>
    <row r="1690" spans="1:2" x14ac:dyDescent="0.35">
      <c r="A1690" s="25">
        <v>37607</v>
      </c>
      <c r="B1690">
        <v>8.76</v>
      </c>
    </row>
    <row r="1691" spans="1:2" x14ac:dyDescent="0.35">
      <c r="A1691" s="25">
        <v>37608</v>
      </c>
      <c r="B1691">
        <v>8.4</v>
      </c>
    </row>
    <row r="1692" spans="1:2" x14ac:dyDescent="0.35">
      <c r="A1692" s="25">
        <v>37609</v>
      </c>
      <c r="B1692">
        <v>8.35</v>
      </c>
    </row>
    <row r="1693" spans="1:2" x14ac:dyDescent="0.35">
      <c r="A1693" s="25">
        <v>37610</v>
      </c>
      <c r="B1693">
        <v>8.5399999999999991</v>
      </c>
    </row>
    <row r="1694" spans="1:2" x14ac:dyDescent="0.35">
      <c r="A1694" s="25">
        <v>37613</v>
      </c>
      <c r="B1694">
        <v>8.86</v>
      </c>
    </row>
    <row r="1695" spans="1:2" x14ac:dyDescent="0.35">
      <c r="A1695" s="25">
        <v>37614</v>
      </c>
      <c r="B1695">
        <v>8.69</v>
      </c>
    </row>
    <row r="1696" spans="1:2" x14ac:dyDescent="0.35">
      <c r="A1696" s="25">
        <v>37616</v>
      </c>
      <c r="B1696">
        <v>8.48</v>
      </c>
    </row>
    <row r="1697" spans="1:2" x14ac:dyDescent="0.35">
      <c r="A1697" s="25">
        <v>37617</v>
      </c>
      <c r="B1697">
        <v>8.2899999999999991</v>
      </c>
    </row>
    <row r="1698" spans="1:2" x14ac:dyDescent="0.35">
      <c r="A1698" s="25">
        <v>37620</v>
      </c>
      <c r="B1698">
        <v>8.24</v>
      </c>
    </row>
    <row r="1699" spans="1:2" x14ac:dyDescent="0.35">
      <c r="A1699" s="25">
        <v>37621</v>
      </c>
      <c r="B1699">
        <v>8.18</v>
      </c>
    </row>
    <row r="1700" spans="1:2" x14ac:dyDescent="0.35">
      <c r="A1700" s="25">
        <v>37623</v>
      </c>
      <c r="B1700">
        <v>8.8000000000000007</v>
      </c>
    </row>
    <row r="1701" spans="1:2" x14ac:dyDescent="0.35">
      <c r="A1701" s="25">
        <v>37624</v>
      </c>
      <c r="B1701">
        <v>9.0500000000000007</v>
      </c>
    </row>
    <row r="1702" spans="1:2" x14ac:dyDescent="0.35">
      <c r="A1702" s="25">
        <v>37627</v>
      </c>
      <c r="B1702">
        <v>9.4700000000000006</v>
      </c>
    </row>
    <row r="1703" spans="1:2" x14ac:dyDescent="0.35">
      <c r="A1703" s="25">
        <v>37628</v>
      </c>
      <c r="B1703">
        <v>9.57</v>
      </c>
    </row>
    <row r="1704" spans="1:2" x14ac:dyDescent="0.35">
      <c r="A1704" s="25">
        <v>37629</v>
      </c>
      <c r="B1704">
        <v>9.3800000000000008</v>
      </c>
    </row>
    <row r="1705" spans="1:2" x14ac:dyDescent="0.35">
      <c r="A1705" s="25">
        <v>37630</v>
      </c>
      <c r="B1705">
        <v>9.7200000000000006</v>
      </c>
    </row>
    <row r="1706" spans="1:2" x14ac:dyDescent="0.35">
      <c r="A1706" s="25">
        <v>37631</v>
      </c>
      <c r="B1706">
        <v>10</v>
      </c>
    </row>
    <row r="1707" spans="1:2" x14ac:dyDescent="0.35">
      <c r="A1707" s="25">
        <v>37634</v>
      </c>
      <c r="B1707">
        <v>9.84</v>
      </c>
    </row>
    <row r="1708" spans="1:2" x14ac:dyDescent="0.35">
      <c r="A1708" s="25">
        <v>37635</v>
      </c>
      <c r="B1708">
        <v>9.85</v>
      </c>
    </row>
    <row r="1709" spans="1:2" x14ac:dyDescent="0.35">
      <c r="A1709" s="25">
        <v>37636</v>
      </c>
      <c r="B1709">
        <v>9.7899999999999991</v>
      </c>
    </row>
    <row r="1710" spans="1:2" x14ac:dyDescent="0.35">
      <c r="A1710" s="25">
        <v>37637</v>
      </c>
      <c r="B1710">
        <v>9.3800000000000008</v>
      </c>
    </row>
    <row r="1711" spans="1:2" x14ac:dyDescent="0.35">
      <c r="A1711" s="25">
        <v>37638</v>
      </c>
      <c r="B1711">
        <v>9.19</v>
      </c>
    </row>
    <row r="1712" spans="1:2" x14ac:dyDescent="0.35">
      <c r="A1712" s="25">
        <v>37642</v>
      </c>
      <c r="B1712">
        <v>8.9600000000000009</v>
      </c>
    </row>
    <row r="1713" spans="1:2" x14ac:dyDescent="0.35">
      <c r="A1713" s="25">
        <v>37643</v>
      </c>
      <c r="B1713">
        <v>9.24</v>
      </c>
    </row>
    <row r="1714" spans="1:2" x14ac:dyDescent="0.35">
      <c r="A1714" s="25">
        <v>37644</v>
      </c>
      <c r="B1714">
        <v>9.5399999999999991</v>
      </c>
    </row>
    <row r="1715" spans="1:2" x14ac:dyDescent="0.35">
      <c r="A1715" s="25">
        <v>37645</v>
      </c>
      <c r="B1715">
        <v>9.39</v>
      </c>
    </row>
    <row r="1716" spans="1:2" x14ac:dyDescent="0.35">
      <c r="A1716" s="25">
        <v>37648</v>
      </c>
      <c r="B1716">
        <v>9.06</v>
      </c>
    </row>
    <row r="1717" spans="1:2" x14ac:dyDescent="0.35">
      <c r="A1717" s="25">
        <v>37649</v>
      </c>
      <c r="B1717">
        <v>9.31</v>
      </c>
    </row>
    <row r="1718" spans="1:2" x14ac:dyDescent="0.35">
      <c r="A1718" s="25">
        <v>37650</v>
      </c>
      <c r="B1718">
        <v>9.41</v>
      </c>
    </row>
    <row r="1719" spans="1:2" x14ac:dyDescent="0.35">
      <c r="A1719" s="25">
        <v>37651</v>
      </c>
      <c r="B1719">
        <v>9.0500000000000007</v>
      </c>
    </row>
    <row r="1720" spans="1:2" x14ac:dyDescent="0.35">
      <c r="A1720" s="25">
        <v>37652</v>
      </c>
      <c r="B1720">
        <v>9.1</v>
      </c>
    </row>
    <row r="1721" spans="1:2" x14ac:dyDescent="0.35">
      <c r="A1721" s="25">
        <v>37655</v>
      </c>
      <c r="B1721">
        <v>8.98</v>
      </c>
    </row>
    <row r="1722" spans="1:2" x14ac:dyDescent="0.35">
      <c r="A1722" s="25">
        <v>37656</v>
      </c>
      <c r="B1722">
        <v>8.8800000000000008</v>
      </c>
    </row>
    <row r="1723" spans="1:2" x14ac:dyDescent="0.35">
      <c r="A1723" s="25">
        <v>37657</v>
      </c>
      <c r="B1723">
        <v>8.9</v>
      </c>
    </row>
    <row r="1724" spans="1:2" x14ac:dyDescent="0.35">
      <c r="A1724" s="25">
        <v>37658</v>
      </c>
      <c r="B1724">
        <v>8.9700000000000006</v>
      </c>
    </row>
    <row r="1725" spans="1:2" x14ac:dyDescent="0.35">
      <c r="A1725" s="25">
        <v>37659</v>
      </c>
      <c r="B1725">
        <v>8.77</v>
      </c>
    </row>
    <row r="1726" spans="1:2" x14ac:dyDescent="0.35">
      <c r="A1726" s="25">
        <v>37662</v>
      </c>
      <c r="B1726">
        <v>8.9600000000000009</v>
      </c>
    </row>
    <row r="1727" spans="1:2" x14ac:dyDescent="0.35">
      <c r="A1727" s="25">
        <v>37663</v>
      </c>
      <c r="B1727">
        <v>9.15</v>
      </c>
    </row>
    <row r="1728" spans="1:2" x14ac:dyDescent="0.35">
      <c r="A1728" s="25">
        <v>37664</v>
      </c>
      <c r="B1728">
        <v>9.09</v>
      </c>
    </row>
    <row r="1729" spans="1:2" x14ac:dyDescent="0.35">
      <c r="A1729" s="25">
        <v>37665</v>
      </c>
      <c r="B1729">
        <v>9.02</v>
      </c>
    </row>
    <row r="1730" spans="1:2" x14ac:dyDescent="0.35">
      <c r="A1730" s="25">
        <v>37666</v>
      </c>
      <c r="B1730">
        <v>9.4499999999999993</v>
      </c>
    </row>
    <row r="1731" spans="1:2" x14ac:dyDescent="0.35">
      <c r="A1731" s="25">
        <v>37670</v>
      </c>
      <c r="B1731">
        <v>9.74</v>
      </c>
    </row>
    <row r="1732" spans="1:2" x14ac:dyDescent="0.35">
      <c r="A1732" s="25">
        <v>37671</v>
      </c>
      <c r="B1732">
        <v>9.69</v>
      </c>
    </row>
    <row r="1733" spans="1:2" x14ac:dyDescent="0.35">
      <c r="A1733" s="25">
        <v>37672</v>
      </c>
      <c r="B1733">
        <v>9.86</v>
      </c>
    </row>
    <row r="1734" spans="1:2" x14ac:dyDescent="0.35">
      <c r="A1734" s="25">
        <v>37673</v>
      </c>
      <c r="B1734">
        <v>9.91</v>
      </c>
    </row>
    <row r="1735" spans="1:2" x14ac:dyDescent="0.35">
      <c r="A1735" s="25">
        <v>37676</v>
      </c>
      <c r="B1735">
        <v>9.84</v>
      </c>
    </row>
    <row r="1736" spans="1:2" x14ac:dyDescent="0.35">
      <c r="A1736" s="25">
        <v>37677</v>
      </c>
      <c r="B1736">
        <v>10</v>
      </c>
    </row>
    <row r="1737" spans="1:2" x14ac:dyDescent="0.35">
      <c r="A1737" s="25">
        <v>37678</v>
      </c>
      <c r="B1737">
        <v>9.85</v>
      </c>
    </row>
    <row r="1738" spans="1:2" x14ac:dyDescent="0.35">
      <c r="A1738" s="25">
        <v>37679</v>
      </c>
      <c r="B1738">
        <v>10.039999999999999</v>
      </c>
    </row>
    <row r="1739" spans="1:2" x14ac:dyDescent="0.35">
      <c r="A1739" s="25">
        <v>37680</v>
      </c>
      <c r="B1739">
        <v>10.43</v>
      </c>
    </row>
    <row r="1740" spans="1:2" x14ac:dyDescent="0.35">
      <c r="A1740" s="25">
        <v>37683</v>
      </c>
      <c r="B1740">
        <v>9.9600000000000009</v>
      </c>
    </row>
    <row r="1741" spans="1:2" x14ac:dyDescent="0.35">
      <c r="A1741" s="25">
        <v>37684</v>
      </c>
      <c r="B1741">
        <v>9.94</v>
      </c>
    </row>
    <row r="1742" spans="1:2" x14ac:dyDescent="0.35">
      <c r="A1742" s="25">
        <v>37685</v>
      </c>
      <c r="B1742">
        <v>9.9499999999999993</v>
      </c>
    </row>
    <row r="1743" spans="1:2" x14ac:dyDescent="0.35">
      <c r="A1743" s="25">
        <v>37686</v>
      </c>
      <c r="B1743">
        <v>9.7200000000000006</v>
      </c>
    </row>
    <row r="1744" spans="1:2" x14ac:dyDescent="0.35">
      <c r="A1744" s="25">
        <v>37687</v>
      </c>
      <c r="B1744">
        <v>9.81</v>
      </c>
    </row>
    <row r="1745" spans="1:2" x14ac:dyDescent="0.35">
      <c r="A1745" s="25">
        <v>37690</v>
      </c>
      <c r="B1745">
        <v>9.6</v>
      </c>
    </row>
    <row r="1746" spans="1:2" x14ac:dyDescent="0.35">
      <c r="A1746" s="25">
        <v>37691</v>
      </c>
      <c r="B1746">
        <v>9.48</v>
      </c>
    </row>
    <row r="1747" spans="1:2" x14ac:dyDescent="0.35">
      <c r="A1747" s="25">
        <v>37692</v>
      </c>
      <c r="B1747">
        <v>9.6</v>
      </c>
    </row>
    <row r="1748" spans="1:2" x14ac:dyDescent="0.35">
      <c r="A1748" s="25">
        <v>37693</v>
      </c>
      <c r="B1748">
        <v>10.119999999999999</v>
      </c>
    </row>
    <row r="1749" spans="1:2" x14ac:dyDescent="0.35">
      <c r="A1749" s="25">
        <v>37694</v>
      </c>
      <c r="B1749">
        <v>10.35</v>
      </c>
    </row>
    <row r="1750" spans="1:2" x14ac:dyDescent="0.35">
      <c r="A1750" s="25">
        <v>37697</v>
      </c>
      <c r="B1750">
        <v>11.19</v>
      </c>
    </row>
    <row r="1751" spans="1:2" x14ac:dyDescent="0.35">
      <c r="A1751" s="25">
        <v>37698</v>
      </c>
      <c r="B1751">
        <v>10.98</v>
      </c>
    </row>
    <row r="1752" spans="1:2" x14ac:dyDescent="0.35">
      <c r="A1752" s="25">
        <v>37699</v>
      </c>
      <c r="B1752">
        <v>11.1</v>
      </c>
    </row>
    <row r="1753" spans="1:2" x14ac:dyDescent="0.35">
      <c r="A1753" s="25">
        <v>37700</v>
      </c>
      <c r="B1753">
        <v>11.43</v>
      </c>
    </row>
    <row r="1754" spans="1:2" x14ac:dyDescent="0.35">
      <c r="A1754" s="25">
        <v>37701</v>
      </c>
      <c r="B1754">
        <v>11.98</v>
      </c>
    </row>
    <row r="1755" spans="1:2" x14ac:dyDescent="0.35">
      <c r="A1755" s="25">
        <v>37704</v>
      </c>
      <c r="B1755">
        <v>11.68</v>
      </c>
    </row>
    <row r="1756" spans="1:2" x14ac:dyDescent="0.35">
      <c r="A1756" s="25">
        <v>37705</v>
      </c>
      <c r="B1756">
        <v>11.81</v>
      </c>
    </row>
    <row r="1757" spans="1:2" x14ac:dyDescent="0.35">
      <c r="A1757" s="25">
        <v>37706</v>
      </c>
      <c r="B1757">
        <v>12.38</v>
      </c>
    </row>
    <row r="1758" spans="1:2" x14ac:dyDescent="0.35">
      <c r="A1758" s="25">
        <v>37707</v>
      </c>
      <c r="B1758">
        <v>12.2</v>
      </c>
    </row>
    <row r="1759" spans="1:2" x14ac:dyDescent="0.35">
      <c r="A1759" s="25">
        <v>37708</v>
      </c>
      <c r="B1759">
        <v>12.19</v>
      </c>
    </row>
    <row r="1760" spans="1:2" x14ac:dyDescent="0.35">
      <c r="A1760" s="25">
        <v>37711</v>
      </c>
      <c r="B1760">
        <v>12.01</v>
      </c>
    </row>
    <row r="1761" spans="1:2" x14ac:dyDescent="0.35">
      <c r="A1761" s="25">
        <v>37712</v>
      </c>
      <c r="B1761">
        <v>11.4</v>
      </c>
    </row>
    <row r="1762" spans="1:2" x14ac:dyDescent="0.35">
      <c r="A1762" s="25">
        <v>37713</v>
      </c>
      <c r="B1762">
        <v>11.87</v>
      </c>
    </row>
    <row r="1763" spans="1:2" x14ac:dyDescent="0.35">
      <c r="A1763" s="25">
        <v>37714</v>
      </c>
      <c r="B1763">
        <v>12.17</v>
      </c>
    </row>
    <row r="1764" spans="1:2" x14ac:dyDescent="0.35">
      <c r="A1764" s="25">
        <v>37715</v>
      </c>
      <c r="B1764">
        <v>12.02</v>
      </c>
    </row>
    <row r="1765" spans="1:2" x14ac:dyDescent="0.35">
      <c r="A1765" s="25">
        <v>37718</v>
      </c>
      <c r="B1765">
        <v>12</v>
      </c>
    </row>
    <row r="1766" spans="1:2" x14ac:dyDescent="0.35">
      <c r="A1766" s="25">
        <v>37719</v>
      </c>
      <c r="B1766">
        <v>11.9</v>
      </c>
    </row>
    <row r="1767" spans="1:2" x14ac:dyDescent="0.35">
      <c r="A1767" s="25">
        <v>37720</v>
      </c>
      <c r="B1767">
        <v>11.44</v>
      </c>
    </row>
    <row r="1768" spans="1:2" x14ac:dyDescent="0.35">
      <c r="A1768" s="25">
        <v>37721</v>
      </c>
      <c r="B1768">
        <v>12.14</v>
      </c>
    </row>
    <row r="1769" spans="1:2" x14ac:dyDescent="0.35">
      <c r="A1769" s="25">
        <v>37722</v>
      </c>
      <c r="B1769">
        <v>12.22</v>
      </c>
    </row>
    <row r="1770" spans="1:2" x14ac:dyDescent="0.35">
      <c r="A1770" s="25">
        <v>37725</v>
      </c>
      <c r="B1770">
        <v>12.18</v>
      </c>
    </row>
    <row r="1771" spans="1:2" x14ac:dyDescent="0.35">
      <c r="A1771" s="25">
        <v>37726</v>
      </c>
      <c r="B1771">
        <v>12.4</v>
      </c>
    </row>
    <row r="1772" spans="1:2" x14ac:dyDescent="0.35">
      <c r="A1772" s="25">
        <v>37727</v>
      </c>
      <c r="B1772">
        <v>12.34</v>
      </c>
    </row>
    <row r="1773" spans="1:2" x14ac:dyDescent="0.35">
      <c r="A1773" s="25">
        <v>37728</v>
      </c>
      <c r="B1773">
        <v>12.55</v>
      </c>
    </row>
    <row r="1774" spans="1:2" x14ac:dyDescent="0.35">
      <c r="A1774" s="25">
        <v>37732</v>
      </c>
      <c r="B1774">
        <v>12.7</v>
      </c>
    </row>
    <row r="1775" spans="1:2" x14ac:dyDescent="0.35">
      <c r="A1775" s="25">
        <v>37733</v>
      </c>
      <c r="B1775">
        <v>12.83</v>
      </c>
    </row>
    <row r="1776" spans="1:2" x14ac:dyDescent="0.35">
      <c r="A1776" s="25">
        <v>37734</v>
      </c>
      <c r="B1776">
        <v>12.8</v>
      </c>
    </row>
    <row r="1777" spans="1:2" x14ac:dyDescent="0.35">
      <c r="A1777" s="25">
        <v>37735</v>
      </c>
      <c r="B1777">
        <v>12.73</v>
      </c>
    </row>
    <row r="1778" spans="1:2" x14ac:dyDescent="0.35">
      <c r="A1778" s="25">
        <v>37736</v>
      </c>
      <c r="B1778">
        <v>12.48</v>
      </c>
    </row>
    <row r="1779" spans="1:2" x14ac:dyDescent="0.35">
      <c r="A1779" s="25">
        <v>37739</v>
      </c>
      <c r="B1779">
        <v>12.65</v>
      </c>
    </row>
    <row r="1780" spans="1:2" x14ac:dyDescent="0.35">
      <c r="A1780" s="25">
        <v>37740</v>
      </c>
      <c r="B1780">
        <v>12.51</v>
      </c>
    </row>
    <row r="1781" spans="1:2" x14ac:dyDescent="0.35">
      <c r="A1781" s="25">
        <v>37741</v>
      </c>
      <c r="B1781">
        <v>12.39</v>
      </c>
    </row>
    <row r="1782" spans="1:2" x14ac:dyDescent="0.35">
      <c r="A1782" s="25">
        <v>37742</v>
      </c>
      <c r="B1782">
        <v>12.27</v>
      </c>
    </row>
    <row r="1783" spans="1:2" x14ac:dyDescent="0.35">
      <c r="A1783" s="25">
        <v>37743</v>
      </c>
      <c r="B1783">
        <v>12.57</v>
      </c>
    </row>
    <row r="1784" spans="1:2" x14ac:dyDescent="0.35">
      <c r="A1784" s="25">
        <v>37746</v>
      </c>
      <c r="B1784">
        <v>12.52</v>
      </c>
    </row>
    <row r="1785" spans="1:2" x14ac:dyDescent="0.35">
      <c r="A1785" s="25">
        <v>37747</v>
      </c>
      <c r="B1785">
        <v>12.57</v>
      </c>
    </row>
    <row r="1786" spans="1:2" x14ac:dyDescent="0.35">
      <c r="A1786" s="25">
        <v>37748</v>
      </c>
      <c r="B1786">
        <v>12.38</v>
      </c>
    </row>
    <row r="1787" spans="1:2" x14ac:dyDescent="0.35">
      <c r="A1787" s="25">
        <v>37749</v>
      </c>
      <c r="B1787">
        <v>12.54</v>
      </c>
    </row>
    <row r="1788" spans="1:2" x14ac:dyDescent="0.35">
      <c r="A1788" s="25">
        <v>37750</v>
      </c>
      <c r="B1788">
        <v>12.52</v>
      </c>
    </row>
    <row r="1789" spans="1:2" x14ac:dyDescent="0.35">
      <c r="A1789" s="25">
        <v>37753</v>
      </c>
      <c r="B1789">
        <v>13.09</v>
      </c>
    </row>
    <row r="1790" spans="1:2" x14ac:dyDescent="0.35">
      <c r="A1790" s="25">
        <v>37754</v>
      </c>
      <c r="B1790">
        <v>13.61</v>
      </c>
    </row>
    <row r="1791" spans="1:2" x14ac:dyDescent="0.35">
      <c r="A1791" s="25">
        <v>37755</v>
      </c>
      <c r="B1791">
        <v>13.55</v>
      </c>
    </row>
    <row r="1792" spans="1:2" x14ac:dyDescent="0.35">
      <c r="A1792" s="25">
        <v>37756</v>
      </c>
      <c r="B1792">
        <v>13.76</v>
      </c>
    </row>
    <row r="1793" spans="1:2" x14ac:dyDescent="0.35">
      <c r="A1793" s="25">
        <v>37757</v>
      </c>
      <c r="B1793">
        <v>13.88</v>
      </c>
    </row>
    <row r="1794" spans="1:2" x14ac:dyDescent="0.35">
      <c r="A1794" s="25">
        <v>37760</v>
      </c>
      <c r="B1794">
        <v>12.98</v>
      </c>
    </row>
    <row r="1795" spans="1:2" x14ac:dyDescent="0.35">
      <c r="A1795" s="25">
        <v>37761</v>
      </c>
      <c r="B1795">
        <v>13.29</v>
      </c>
    </row>
    <row r="1796" spans="1:2" x14ac:dyDescent="0.35">
      <c r="A1796" s="25">
        <v>37762</v>
      </c>
      <c r="B1796">
        <v>13.09</v>
      </c>
    </row>
    <row r="1797" spans="1:2" x14ac:dyDescent="0.35">
      <c r="A1797" s="25">
        <v>37763</v>
      </c>
      <c r="B1797">
        <v>13.45</v>
      </c>
    </row>
    <row r="1798" spans="1:2" x14ac:dyDescent="0.35">
      <c r="A1798" s="25">
        <v>37764</v>
      </c>
      <c r="B1798">
        <v>14.24</v>
      </c>
    </row>
    <row r="1799" spans="1:2" x14ac:dyDescent="0.35">
      <c r="A1799" s="25">
        <v>37768</v>
      </c>
      <c r="B1799">
        <v>14.98</v>
      </c>
    </row>
    <row r="1800" spans="1:2" x14ac:dyDescent="0.35">
      <c r="A1800" s="25">
        <v>37769</v>
      </c>
      <c r="B1800">
        <v>14.95</v>
      </c>
    </row>
    <row r="1801" spans="1:2" x14ac:dyDescent="0.35">
      <c r="A1801" s="25">
        <v>37770</v>
      </c>
      <c r="B1801">
        <v>15.07</v>
      </c>
    </row>
    <row r="1802" spans="1:2" x14ac:dyDescent="0.35">
      <c r="A1802" s="25">
        <v>37771</v>
      </c>
      <c r="B1802">
        <v>14.92</v>
      </c>
    </row>
    <row r="1803" spans="1:2" x14ac:dyDescent="0.35">
      <c r="A1803" s="25">
        <v>37774</v>
      </c>
      <c r="B1803">
        <v>14.33</v>
      </c>
    </row>
    <row r="1804" spans="1:2" x14ac:dyDescent="0.35">
      <c r="A1804" s="25">
        <v>37775</v>
      </c>
      <c r="B1804">
        <v>14.27</v>
      </c>
    </row>
    <row r="1805" spans="1:2" x14ac:dyDescent="0.35">
      <c r="A1805" s="25">
        <v>37776</v>
      </c>
      <c r="B1805">
        <v>14.8</v>
      </c>
    </row>
    <row r="1806" spans="1:2" x14ac:dyDescent="0.35">
      <c r="A1806" s="25">
        <v>37777</v>
      </c>
      <c r="B1806">
        <v>14.69</v>
      </c>
    </row>
    <row r="1807" spans="1:2" x14ac:dyDescent="0.35">
      <c r="A1807" s="25">
        <v>37778</v>
      </c>
      <c r="B1807">
        <v>13.98</v>
      </c>
    </row>
    <row r="1808" spans="1:2" x14ac:dyDescent="0.35">
      <c r="A1808" s="25">
        <v>37781</v>
      </c>
      <c r="B1808">
        <v>13.75</v>
      </c>
    </row>
    <row r="1809" spans="1:2" x14ac:dyDescent="0.35">
      <c r="A1809" s="25">
        <v>37782</v>
      </c>
      <c r="B1809">
        <v>13.95</v>
      </c>
    </row>
    <row r="1810" spans="1:2" x14ac:dyDescent="0.35">
      <c r="A1810" s="25">
        <v>37783</v>
      </c>
      <c r="B1810">
        <v>14.8</v>
      </c>
    </row>
    <row r="1811" spans="1:2" x14ac:dyDescent="0.35">
      <c r="A1811" s="25">
        <v>37784</v>
      </c>
      <c r="B1811">
        <v>14.85</v>
      </c>
    </row>
    <row r="1812" spans="1:2" x14ac:dyDescent="0.35">
      <c r="A1812" s="25">
        <v>37785</v>
      </c>
      <c r="B1812">
        <v>14.36</v>
      </c>
    </row>
    <row r="1813" spans="1:2" x14ac:dyDescent="0.35">
      <c r="A1813" s="25">
        <v>37788</v>
      </c>
      <c r="B1813">
        <v>15.33</v>
      </c>
    </row>
    <row r="1814" spans="1:2" x14ac:dyDescent="0.35">
      <c r="A1814" s="25">
        <v>37789</v>
      </c>
      <c r="B1814">
        <v>15.71</v>
      </c>
    </row>
    <row r="1815" spans="1:2" x14ac:dyDescent="0.35">
      <c r="A1815" s="25">
        <v>37790</v>
      </c>
      <c r="B1815">
        <v>16.149999999999999</v>
      </c>
    </row>
    <row r="1816" spans="1:2" x14ac:dyDescent="0.35">
      <c r="A1816" s="25">
        <v>37791</v>
      </c>
      <c r="B1816">
        <v>15.81</v>
      </c>
    </row>
    <row r="1817" spans="1:2" x14ac:dyDescent="0.35">
      <c r="A1817" s="25">
        <v>37792</v>
      </c>
      <c r="B1817">
        <v>16.07</v>
      </c>
    </row>
    <row r="1818" spans="1:2" x14ac:dyDescent="0.35">
      <c r="A1818" s="25">
        <v>37795</v>
      </c>
      <c r="B1818">
        <v>15.76</v>
      </c>
    </row>
    <row r="1819" spans="1:2" x14ac:dyDescent="0.35">
      <c r="A1819" s="25">
        <v>37796</v>
      </c>
      <c r="B1819">
        <v>15.68</v>
      </c>
    </row>
    <row r="1820" spans="1:2" x14ac:dyDescent="0.35">
      <c r="A1820" s="25">
        <v>37797</v>
      </c>
      <c r="B1820">
        <v>15.68</v>
      </c>
    </row>
    <row r="1821" spans="1:2" x14ac:dyDescent="0.35">
      <c r="A1821" s="25">
        <v>37798</v>
      </c>
      <c r="B1821">
        <v>16.45</v>
      </c>
    </row>
    <row r="1822" spans="1:2" x14ac:dyDescent="0.35">
      <c r="A1822" s="25">
        <v>37799</v>
      </c>
      <c r="B1822">
        <v>16.11</v>
      </c>
    </row>
    <row r="1823" spans="1:2" x14ac:dyDescent="0.35">
      <c r="A1823" s="25">
        <v>37802</v>
      </c>
      <c r="B1823">
        <v>16.350000000000001</v>
      </c>
    </row>
    <row r="1824" spans="1:2" x14ac:dyDescent="0.35">
      <c r="A1824" s="25">
        <v>37803</v>
      </c>
      <c r="B1824">
        <v>16.82</v>
      </c>
    </row>
    <row r="1825" spans="1:2" x14ac:dyDescent="0.35">
      <c r="A1825" s="25">
        <v>37804</v>
      </c>
      <c r="B1825">
        <v>17.170000000000002</v>
      </c>
    </row>
    <row r="1826" spans="1:2" x14ac:dyDescent="0.35">
      <c r="A1826" s="25">
        <v>37805</v>
      </c>
      <c r="B1826">
        <v>17.350000000000001</v>
      </c>
    </row>
    <row r="1827" spans="1:2" x14ac:dyDescent="0.35">
      <c r="A1827" s="25">
        <v>37809</v>
      </c>
      <c r="B1827">
        <v>17.64</v>
      </c>
    </row>
    <row r="1828" spans="1:2" x14ac:dyDescent="0.35">
      <c r="A1828" s="25">
        <v>37810</v>
      </c>
      <c r="B1828">
        <v>17.55</v>
      </c>
    </row>
    <row r="1829" spans="1:2" x14ac:dyDescent="0.35">
      <c r="A1829" s="25">
        <v>37811</v>
      </c>
      <c r="B1829">
        <v>17.649999999999999</v>
      </c>
    </row>
    <row r="1830" spans="1:2" x14ac:dyDescent="0.35">
      <c r="A1830" s="25">
        <v>37812</v>
      </c>
      <c r="B1830">
        <v>16.28</v>
      </c>
    </row>
    <row r="1831" spans="1:2" x14ac:dyDescent="0.35">
      <c r="A1831" s="25">
        <v>37813</v>
      </c>
      <c r="B1831">
        <v>16.09</v>
      </c>
    </row>
    <row r="1832" spans="1:2" x14ac:dyDescent="0.35">
      <c r="A1832" s="25">
        <v>37816</v>
      </c>
      <c r="B1832">
        <v>16.100000000000001</v>
      </c>
    </row>
    <row r="1833" spans="1:2" x14ac:dyDescent="0.35">
      <c r="A1833" s="25">
        <v>37817</v>
      </c>
      <c r="B1833">
        <v>16.18</v>
      </c>
    </row>
    <row r="1834" spans="1:2" x14ac:dyDescent="0.35">
      <c r="A1834" s="25">
        <v>37818</v>
      </c>
      <c r="B1834">
        <v>15.93</v>
      </c>
    </row>
    <row r="1835" spans="1:2" x14ac:dyDescent="0.35">
      <c r="A1835" s="25">
        <v>37819</v>
      </c>
      <c r="B1835">
        <v>15.31</v>
      </c>
    </row>
    <row r="1836" spans="1:2" x14ac:dyDescent="0.35">
      <c r="A1836" s="25">
        <v>37820</v>
      </c>
      <c r="B1836">
        <v>14.95</v>
      </c>
    </row>
    <row r="1837" spans="1:2" x14ac:dyDescent="0.35">
      <c r="A1837" s="25">
        <v>37823</v>
      </c>
      <c r="B1837">
        <v>15.52</v>
      </c>
    </row>
    <row r="1838" spans="1:2" x14ac:dyDescent="0.35">
      <c r="A1838" s="25">
        <v>37824</v>
      </c>
      <c r="B1838">
        <v>15.62</v>
      </c>
    </row>
    <row r="1839" spans="1:2" x14ac:dyDescent="0.35">
      <c r="A1839" s="25">
        <v>37825</v>
      </c>
      <c r="B1839">
        <v>16.059999999999999</v>
      </c>
    </row>
    <row r="1840" spans="1:2" x14ac:dyDescent="0.35">
      <c r="A1840" s="25">
        <v>37826</v>
      </c>
      <c r="B1840">
        <v>16.600000000000001</v>
      </c>
    </row>
    <row r="1841" spans="1:2" x14ac:dyDescent="0.35">
      <c r="A1841" s="25">
        <v>37827</v>
      </c>
      <c r="B1841">
        <v>16.399999999999999</v>
      </c>
    </row>
    <row r="1842" spans="1:2" x14ac:dyDescent="0.35">
      <c r="A1842" s="25">
        <v>37830</v>
      </c>
      <c r="B1842">
        <v>16.28</v>
      </c>
    </row>
    <row r="1843" spans="1:2" x14ac:dyDescent="0.35">
      <c r="A1843" s="25">
        <v>37831</v>
      </c>
      <c r="B1843">
        <v>15.78</v>
      </c>
    </row>
    <row r="1844" spans="1:2" x14ac:dyDescent="0.35">
      <c r="A1844" s="25">
        <v>37832</v>
      </c>
      <c r="B1844">
        <v>15.4</v>
      </c>
    </row>
    <row r="1845" spans="1:2" x14ac:dyDescent="0.35">
      <c r="A1845" s="25">
        <v>37833</v>
      </c>
      <c r="B1845">
        <v>15.56</v>
      </c>
    </row>
    <row r="1846" spans="1:2" x14ac:dyDescent="0.35">
      <c r="A1846" s="25">
        <v>37834</v>
      </c>
      <c r="B1846">
        <v>15.73</v>
      </c>
    </row>
    <row r="1847" spans="1:2" x14ac:dyDescent="0.35">
      <c r="A1847" s="25">
        <v>37837</v>
      </c>
      <c r="B1847">
        <v>15.39</v>
      </c>
    </row>
    <row r="1848" spans="1:2" x14ac:dyDescent="0.35">
      <c r="A1848" s="25">
        <v>37838</v>
      </c>
      <c r="B1848">
        <v>14.91</v>
      </c>
    </row>
    <row r="1849" spans="1:2" x14ac:dyDescent="0.35">
      <c r="A1849" s="25">
        <v>37839</v>
      </c>
      <c r="B1849">
        <v>14.73</v>
      </c>
    </row>
    <row r="1850" spans="1:2" x14ac:dyDescent="0.35">
      <c r="A1850" s="25">
        <v>37840</v>
      </c>
      <c r="B1850">
        <v>14.44</v>
      </c>
    </row>
    <row r="1851" spans="1:2" x14ac:dyDescent="0.35">
      <c r="A1851" s="25">
        <v>37841</v>
      </c>
      <c r="B1851">
        <v>14.5</v>
      </c>
    </row>
    <row r="1852" spans="1:2" x14ac:dyDescent="0.35">
      <c r="A1852" s="25">
        <v>37844</v>
      </c>
      <c r="B1852">
        <v>14.45</v>
      </c>
    </row>
    <row r="1853" spans="1:2" x14ac:dyDescent="0.35">
      <c r="A1853" s="25">
        <v>37845</v>
      </c>
      <c r="B1853">
        <v>14.93</v>
      </c>
    </row>
    <row r="1854" spans="1:2" x14ac:dyDescent="0.35">
      <c r="A1854" s="25">
        <v>37846</v>
      </c>
      <c r="B1854">
        <v>14.77</v>
      </c>
    </row>
    <row r="1855" spans="1:2" x14ac:dyDescent="0.35">
      <c r="A1855" s="25">
        <v>37847</v>
      </c>
      <c r="B1855">
        <v>14.89</v>
      </c>
    </row>
    <row r="1856" spans="1:2" x14ac:dyDescent="0.35">
      <c r="A1856" s="25">
        <v>37848</v>
      </c>
      <c r="B1856">
        <v>14.94</v>
      </c>
    </row>
    <row r="1857" spans="1:2" x14ac:dyDescent="0.35">
      <c r="A1857" s="25">
        <v>37851</v>
      </c>
      <c r="B1857">
        <v>15.65</v>
      </c>
    </row>
    <row r="1858" spans="1:2" x14ac:dyDescent="0.35">
      <c r="A1858" s="25">
        <v>37852</v>
      </c>
      <c r="B1858">
        <v>16.010000000000002</v>
      </c>
    </row>
    <row r="1859" spans="1:2" x14ac:dyDescent="0.35">
      <c r="A1859" s="25">
        <v>37853</v>
      </c>
      <c r="B1859">
        <v>15.99</v>
      </c>
    </row>
    <row r="1860" spans="1:2" x14ac:dyDescent="0.35">
      <c r="A1860" s="25">
        <v>37854</v>
      </c>
      <c r="B1860">
        <v>16.41</v>
      </c>
    </row>
    <row r="1861" spans="1:2" x14ac:dyDescent="0.35">
      <c r="A1861" s="25">
        <v>37855</v>
      </c>
      <c r="B1861">
        <v>15.91</v>
      </c>
    </row>
    <row r="1862" spans="1:2" x14ac:dyDescent="0.35">
      <c r="A1862" s="25">
        <v>37858</v>
      </c>
      <c r="B1862">
        <v>16.03</v>
      </c>
    </row>
    <row r="1863" spans="1:2" x14ac:dyDescent="0.35">
      <c r="A1863" s="25">
        <v>37859</v>
      </c>
      <c r="B1863">
        <v>16.03</v>
      </c>
    </row>
    <row r="1864" spans="1:2" x14ac:dyDescent="0.35">
      <c r="A1864" s="25">
        <v>37860</v>
      </c>
      <c r="B1864">
        <v>16.2</v>
      </c>
    </row>
    <row r="1865" spans="1:2" x14ac:dyDescent="0.35">
      <c r="A1865" s="25">
        <v>37861</v>
      </c>
      <c r="B1865">
        <v>16.170000000000002</v>
      </c>
    </row>
    <row r="1866" spans="1:2" x14ac:dyDescent="0.35">
      <c r="A1866" s="25">
        <v>37862</v>
      </c>
      <c r="B1866">
        <v>16.690000000000001</v>
      </c>
    </row>
    <row r="1867" spans="1:2" x14ac:dyDescent="0.35">
      <c r="A1867" s="25">
        <v>37866</v>
      </c>
      <c r="B1867">
        <v>17.09</v>
      </c>
    </row>
    <row r="1868" spans="1:2" x14ac:dyDescent="0.35">
      <c r="A1868" s="25">
        <v>37867</v>
      </c>
      <c r="B1868">
        <v>16.78</v>
      </c>
    </row>
    <row r="1869" spans="1:2" x14ac:dyDescent="0.35">
      <c r="A1869" s="25">
        <v>37868</v>
      </c>
      <c r="B1869">
        <v>17.420000000000002</v>
      </c>
    </row>
    <row r="1870" spans="1:2" x14ac:dyDescent="0.35">
      <c r="A1870" s="25">
        <v>37869</v>
      </c>
      <c r="B1870">
        <v>17.440000000000001</v>
      </c>
    </row>
    <row r="1871" spans="1:2" x14ac:dyDescent="0.35">
      <c r="A1871" s="25">
        <v>37872</v>
      </c>
      <c r="B1871">
        <v>17.77</v>
      </c>
    </row>
    <row r="1872" spans="1:2" x14ac:dyDescent="0.35">
      <c r="A1872" s="25">
        <v>37873</v>
      </c>
      <c r="B1872">
        <v>17.5</v>
      </c>
    </row>
    <row r="1873" spans="1:2" x14ac:dyDescent="0.35">
      <c r="A1873" s="25">
        <v>37874</v>
      </c>
      <c r="B1873">
        <v>17.22</v>
      </c>
    </row>
    <row r="1874" spans="1:2" x14ac:dyDescent="0.35">
      <c r="A1874" s="25">
        <v>37875</v>
      </c>
      <c r="B1874">
        <v>17.3</v>
      </c>
    </row>
    <row r="1875" spans="1:2" x14ac:dyDescent="0.35">
      <c r="A1875" s="25">
        <v>37876</v>
      </c>
      <c r="B1875">
        <v>17.41</v>
      </c>
    </row>
    <row r="1876" spans="1:2" x14ac:dyDescent="0.35">
      <c r="A1876" s="25">
        <v>37879</v>
      </c>
      <c r="B1876">
        <v>17.32</v>
      </c>
    </row>
    <row r="1877" spans="1:2" x14ac:dyDescent="0.35">
      <c r="A1877" s="25">
        <v>37880</v>
      </c>
      <c r="B1877">
        <v>17.91</v>
      </c>
    </row>
    <row r="1878" spans="1:2" x14ac:dyDescent="0.35">
      <c r="A1878" s="25">
        <v>37881</v>
      </c>
      <c r="B1878">
        <v>18</v>
      </c>
    </row>
    <row r="1879" spans="1:2" x14ac:dyDescent="0.35">
      <c r="A1879" s="25">
        <v>37882</v>
      </c>
      <c r="B1879">
        <v>18.79</v>
      </c>
    </row>
    <row r="1880" spans="1:2" x14ac:dyDescent="0.35">
      <c r="A1880" s="25">
        <v>37883</v>
      </c>
      <c r="B1880">
        <v>18.62</v>
      </c>
    </row>
    <row r="1881" spans="1:2" x14ac:dyDescent="0.35">
      <c r="A1881" s="25">
        <v>37886</v>
      </c>
      <c r="B1881">
        <v>18.29</v>
      </c>
    </row>
    <row r="1882" spans="1:2" x14ac:dyDescent="0.35">
      <c r="A1882" s="25">
        <v>37887</v>
      </c>
      <c r="B1882">
        <v>18.91</v>
      </c>
    </row>
    <row r="1883" spans="1:2" x14ac:dyDescent="0.35">
      <c r="A1883" s="25">
        <v>37888</v>
      </c>
      <c r="B1883">
        <v>18.309999999999999</v>
      </c>
    </row>
    <row r="1884" spans="1:2" x14ac:dyDescent="0.35">
      <c r="A1884" s="25">
        <v>37889</v>
      </c>
      <c r="B1884">
        <v>18.260000000000002</v>
      </c>
    </row>
    <row r="1885" spans="1:2" x14ac:dyDescent="0.35">
      <c r="A1885" s="25">
        <v>37890</v>
      </c>
      <c r="B1885">
        <v>17.54</v>
      </c>
    </row>
    <row r="1886" spans="1:2" x14ac:dyDescent="0.35">
      <c r="A1886" s="25">
        <v>37893</v>
      </c>
      <c r="B1886">
        <v>18.09</v>
      </c>
    </row>
    <row r="1887" spans="1:2" x14ac:dyDescent="0.35">
      <c r="A1887" s="25">
        <v>37894</v>
      </c>
      <c r="B1887">
        <v>17.690000000000001</v>
      </c>
    </row>
    <row r="1888" spans="1:2" x14ac:dyDescent="0.35">
      <c r="A1888" s="25">
        <v>37895</v>
      </c>
      <c r="B1888">
        <v>18.2</v>
      </c>
    </row>
    <row r="1889" spans="1:2" x14ac:dyDescent="0.35">
      <c r="A1889" s="25">
        <v>37896</v>
      </c>
      <c r="B1889">
        <v>18.95</v>
      </c>
    </row>
    <row r="1890" spans="1:2" x14ac:dyDescent="0.35">
      <c r="A1890" s="25">
        <v>37897</v>
      </c>
      <c r="B1890">
        <v>19.62</v>
      </c>
    </row>
    <row r="1891" spans="1:2" x14ac:dyDescent="0.35">
      <c r="A1891" s="25">
        <v>37900</v>
      </c>
      <c r="B1891">
        <v>19.89</v>
      </c>
    </row>
    <row r="1892" spans="1:2" x14ac:dyDescent="0.35">
      <c r="A1892" s="25">
        <v>37901</v>
      </c>
      <c r="B1892">
        <v>19.47</v>
      </c>
    </row>
    <row r="1893" spans="1:2" x14ac:dyDescent="0.35">
      <c r="A1893" s="25">
        <v>37902</v>
      </c>
      <c r="B1893">
        <v>19.399999999999999</v>
      </c>
    </row>
    <row r="1894" spans="1:2" x14ac:dyDescent="0.35">
      <c r="A1894" s="25">
        <v>37903</v>
      </c>
      <c r="B1894">
        <v>21.38</v>
      </c>
    </row>
    <row r="1895" spans="1:2" x14ac:dyDescent="0.35">
      <c r="A1895" s="25">
        <v>37904</v>
      </c>
      <c r="B1895">
        <v>21.58</v>
      </c>
    </row>
    <row r="1896" spans="1:2" x14ac:dyDescent="0.35">
      <c r="A1896" s="25">
        <v>37907</v>
      </c>
      <c r="B1896">
        <v>21.45</v>
      </c>
    </row>
    <row r="1897" spans="1:2" x14ac:dyDescent="0.35">
      <c r="A1897" s="25">
        <v>37908</v>
      </c>
      <c r="B1897">
        <v>21.15</v>
      </c>
    </row>
    <row r="1898" spans="1:2" x14ac:dyDescent="0.35">
      <c r="A1898" s="25">
        <v>37909</v>
      </c>
      <c r="B1898">
        <v>20.72</v>
      </c>
    </row>
    <row r="1899" spans="1:2" x14ac:dyDescent="0.35">
      <c r="A1899" s="25">
        <v>37910</v>
      </c>
      <c r="B1899">
        <v>21.1</v>
      </c>
    </row>
    <row r="1900" spans="1:2" x14ac:dyDescent="0.35">
      <c r="A1900" s="25">
        <v>37911</v>
      </c>
      <c r="B1900">
        <v>21.12</v>
      </c>
    </row>
    <row r="1901" spans="1:2" x14ac:dyDescent="0.35">
      <c r="A1901" s="25">
        <v>37914</v>
      </c>
      <c r="B1901">
        <v>21.18</v>
      </c>
    </row>
    <row r="1902" spans="1:2" x14ac:dyDescent="0.35">
      <c r="A1902" s="25">
        <v>37915</v>
      </c>
      <c r="B1902">
        <v>21.41</v>
      </c>
    </row>
    <row r="1903" spans="1:2" x14ac:dyDescent="0.35">
      <c r="A1903" s="25">
        <v>37916</v>
      </c>
      <c r="B1903">
        <v>20.89</v>
      </c>
    </row>
    <row r="1904" spans="1:2" x14ac:dyDescent="0.35">
      <c r="A1904" s="25">
        <v>37917</v>
      </c>
      <c r="B1904">
        <v>20.2</v>
      </c>
    </row>
    <row r="1905" spans="1:2" x14ac:dyDescent="0.35">
      <c r="A1905" s="25">
        <v>37918</v>
      </c>
      <c r="B1905">
        <v>20.260000000000002</v>
      </c>
    </row>
    <row r="1906" spans="1:2" x14ac:dyDescent="0.35">
      <c r="A1906" s="25">
        <v>37921</v>
      </c>
      <c r="B1906">
        <v>20.58</v>
      </c>
    </row>
    <row r="1907" spans="1:2" x14ac:dyDescent="0.35">
      <c r="A1907" s="25">
        <v>37922</v>
      </c>
      <c r="B1907">
        <v>21.51</v>
      </c>
    </row>
    <row r="1908" spans="1:2" x14ac:dyDescent="0.35">
      <c r="A1908" s="25">
        <v>37923</v>
      </c>
      <c r="B1908">
        <v>21.54</v>
      </c>
    </row>
    <row r="1909" spans="1:2" x14ac:dyDescent="0.35">
      <c r="A1909" s="25">
        <v>37924</v>
      </c>
      <c r="B1909">
        <v>21.86</v>
      </c>
    </row>
    <row r="1910" spans="1:2" x14ac:dyDescent="0.35">
      <c r="A1910" s="25">
        <v>37925</v>
      </c>
      <c r="B1910">
        <v>21.85</v>
      </c>
    </row>
    <row r="1911" spans="1:2" x14ac:dyDescent="0.35">
      <c r="A1911" s="25">
        <v>37928</v>
      </c>
      <c r="B1911">
        <v>21.97</v>
      </c>
    </row>
    <row r="1912" spans="1:2" x14ac:dyDescent="0.35">
      <c r="A1912" s="25">
        <v>37929</v>
      </c>
      <c r="B1912">
        <v>21.72</v>
      </c>
    </row>
    <row r="1913" spans="1:2" x14ac:dyDescent="0.35">
      <c r="A1913" s="25">
        <v>37930</v>
      </c>
      <c r="B1913">
        <v>22.02</v>
      </c>
    </row>
    <row r="1914" spans="1:2" x14ac:dyDescent="0.35">
      <c r="A1914" s="25">
        <v>37931</v>
      </c>
      <c r="B1914">
        <v>21.49</v>
      </c>
    </row>
    <row r="1915" spans="1:2" x14ac:dyDescent="0.35">
      <c r="A1915" s="25">
        <v>37932</v>
      </c>
      <c r="B1915">
        <v>21.17</v>
      </c>
    </row>
    <row r="1916" spans="1:2" x14ac:dyDescent="0.35">
      <c r="A1916" s="25">
        <v>37935</v>
      </c>
      <c r="B1916">
        <v>20.62</v>
      </c>
    </row>
    <row r="1917" spans="1:2" x14ac:dyDescent="0.35">
      <c r="A1917" s="25">
        <v>37936</v>
      </c>
      <c r="B1917">
        <v>20.309999999999999</v>
      </c>
    </row>
    <row r="1918" spans="1:2" x14ac:dyDescent="0.35">
      <c r="A1918" s="25">
        <v>37937</v>
      </c>
      <c r="B1918">
        <v>21.26</v>
      </c>
    </row>
    <row r="1919" spans="1:2" x14ac:dyDescent="0.35">
      <c r="A1919" s="25">
        <v>37938</v>
      </c>
      <c r="B1919">
        <v>21.65</v>
      </c>
    </row>
    <row r="1920" spans="1:2" x14ac:dyDescent="0.35">
      <c r="A1920" s="25">
        <v>37939</v>
      </c>
      <c r="B1920">
        <v>20.82</v>
      </c>
    </row>
    <row r="1921" spans="1:2" x14ac:dyDescent="0.35">
      <c r="A1921" s="25">
        <v>37942</v>
      </c>
      <c r="B1921">
        <v>20.18</v>
      </c>
    </row>
    <row r="1922" spans="1:2" x14ac:dyDescent="0.35">
      <c r="A1922" s="25">
        <v>37943</v>
      </c>
      <c r="B1922">
        <v>19</v>
      </c>
    </row>
    <row r="1923" spans="1:2" x14ac:dyDescent="0.35">
      <c r="A1923" s="25">
        <v>37944</v>
      </c>
      <c r="B1923">
        <v>19.64</v>
      </c>
    </row>
    <row r="1924" spans="1:2" x14ac:dyDescent="0.35">
      <c r="A1924" s="25">
        <v>37945</v>
      </c>
      <c r="B1924">
        <v>19.34</v>
      </c>
    </row>
    <row r="1925" spans="1:2" x14ac:dyDescent="0.35">
      <c r="A1925" s="25">
        <v>37946</v>
      </c>
      <c r="B1925">
        <v>19.739999999999998</v>
      </c>
    </row>
    <row r="1926" spans="1:2" x14ac:dyDescent="0.35">
      <c r="A1926" s="25">
        <v>37949</v>
      </c>
      <c r="B1926">
        <v>20.89</v>
      </c>
    </row>
    <row r="1927" spans="1:2" x14ac:dyDescent="0.35">
      <c r="A1927" s="25">
        <v>37950</v>
      </c>
      <c r="B1927">
        <v>21.02</v>
      </c>
    </row>
    <row r="1928" spans="1:2" x14ac:dyDescent="0.35">
      <c r="A1928" s="25">
        <v>37951</v>
      </c>
      <c r="B1928">
        <v>21.54</v>
      </c>
    </row>
    <row r="1929" spans="1:2" x14ac:dyDescent="0.35">
      <c r="A1929" s="25">
        <v>37953</v>
      </c>
      <c r="B1929">
        <v>21.5</v>
      </c>
    </row>
    <row r="1930" spans="1:2" x14ac:dyDescent="0.35">
      <c r="A1930" s="25">
        <v>37956</v>
      </c>
      <c r="B1930">
        <v>22.1</v>
      </c>
    </row>
    <row r="1931" spans="1:2" x14ac:dyDescent="0.35">
      <c r="A1931" s="25">
        <v>37957</v>
      </c>
      <c r="B1931">
        <v>21.75</v>
      </c>
    </row>
    <row r="1932" spans="1:2" x14ac:dyDescent="0.35">
      <c r="A1932" s="25">
        <v>37958</v>
      </c>
      <c r="B1932">
        <v>21.25</v>
      </c>
    </row>
    <row r="1933" spans="1:2" x14ac:dyDescent="0.35">
      <c r="A1933" s="25">
        <v>37959</v>
      </c>
      <c r="B1933">
        <v>21.57</v>
      </c>
    </row>
    <row r="1934" spans="1:2" x14ac:dyDescent="0.35">
      <c r="A1934" s="25">
        <v>37960</v>
      </c>
      <c r="B1934">
        <v>21.42</v>
      </c>
    </row>
    <row r="1935" spans="1:2" x14ac:dyDescent="0.35">
      <c r="A1935" s="25">
        <v>37963</v>
      </c>
      <c r="B1935">
        <v>21.39</v>
      </c>
    </row>
    <row r="1936" spans="1:2" x14ac:dyDescent="0.35">
      <c r="A1936" s="25">
        <v>37964</v>
      </c>
      <c r="B1936">
        <v>20.78</v>
      </c>
    </row>
    <row r="1937" spans="1:2" x14ac:dyDescent="0.35">
      <c r="A1937" s="25">
        <v>37965</v>
      </c>
      <c r="B1937">
        <v>20.58</v>
      </c>
    </row>
    <row r="1938" spans="1:2" x14ac:dyDescent="0.35">
      <c r="A1938" s="25">
        <v>37966</v>
      </c>
      <c r="B1938">
        <v>21.39</v>
      </c>
    </row>
    <row r="1939" spans="1:2" x14ac:dyDescent="0.35">
      <c r="A1939" s="25">
        <v>37967</v>
      </c>
      <c r="B1939">
        <v>21.49</v>
      </c>
    </row>
    <row r="1940" spans="1:2" x14ac:dyDescent="0.35">
      <c r="A1940" s="25">
        <v>37970</v>
      </c>
      <c r="B1940">
        <v>21.12</v>
      </c>
    </row>
    <row r="1941" spans="1:2" x14ac:dyDescent="0.35">
      <c r="A1941" s="25">
        <v>37971</v>
      </c>
      <c r="B1941">
        <v>20.350000000000001</v>
      </c>
    </row>
    <row r="1942" spans="1:2" x14ac:dyDescent="0.35">
      <c r="A1942" s="25">
        <v>37972</v>
      </c>
      <c r="B1942">
        <v>20.36</v>
      </c>
    </row>
    <row r="1943" spans="1:2" x14ac:dyDescent="0.35">
      <c r="A1943" s="25">
        <v>37973</v>
      </c>
      <c r="B1943">
        <v>20.94</v>
      </c>
    </row>
    <row r="1944" spans="1:2" x14ac:dyDescent="0.35">
      <c r="A1944" s="25">
        <v>37974</v>
      </c>
      <c r="B1944">
        <v>21.06</v>
      </c>
    </row>
    <row r="1945" spans="1:2" x14ac:dyDescent="0.35">
      <c r="A1945" s="25">
        <v>37977</v>
      </c>
      <c r="B1945">
        <v>21.3</v>
      </c>
    </row>
    <row r="1946" spans="1:2" x14ac:dyDescent="0.35">
      <c r="A1946" s="25">
        <v>37978</v>
      </c>
      <c r="B1946">
        <v>21.84</v>
      </c>
    </row>
    <row r="1947" spans="1:2" x14ac:dyDescent="0.35">
      <c r="A1947" s="25">
        <v>37979</v>
      </c>
      <c r="B1947">
        <v>22.39</v>
      </c>
    </row>
    <row r="1948" spans="1:2" x14ac:dyDescent="0.35">
      <c r="A1948" s="25">
        <v>37981</v>
      </c>
      <c r="B1948">
        <v>22.15</v>
      </c>
    </row>
    <row r="1949" spans="1:2" x14ac:dyDescent="0.35">
      <c r="A1949" s="25">
        <v>37984</v>
      </c>
      <c r="B1949">
        <v>22.49</v>
      </c>
    </row>
    <row r="1950" spans="1:2" x14ac:dyDescent="0.35">
      <c r="A1950" s="25">
        <v>37985</v>
      </c>
      <c r="B1950">
        <v>22.47</v>
      </c>
    </row>
    <row r="1951" spans="1:2" x14ac:dyDescent="0.35">
      <c r="A1951" s="25">
        <v>37986</v>
      </c>
      <c r="B1951">
        <v>22.51</v>
      </c>
    </row>
    <row r="1952" spans="1:2" x14ac:dyDescent="0.35">
      <c r="A1952" s="25">
        <v>37988</v>
      </c>
      <c r="B1952">
        <v>22.7</v>
      </c>
    </row>
    <row r="1953" spans="1:2" x14ac:dyDescent="0.35">
      <c r="A1953" s="25">
        <v>37991</v>
      </c>
      <c r="B1953">
        <v>23.45</v>
      </c>
    </row>
    <row r="1954" spans="1:2" x14ac:dyDescent="0.35">
      <c r="A1954" s="25">
        <v>37992</v>
      </c>
      <c r="B1954">
        <v>23.62</v>
      </c>
    </row>
    <row r="1955" spans="1:2" x14ac:dyDescent="0.35">
      <c r="A1955" s="25">
        <v>37993</v>
      </c>
      <c r="B1955">
        <v>23.83</v>
      </c>
    </row>
    <row r="1956" spans="1:2" x14ac:dyDescent="0.35">
      <c r="A1956" s="25">
        <v>37994</v>
      </c>
      <c r="B1956">
        <v>24.29</v>
      </c>
    </row>
    <row r="1957" spans="1:2" x14ac:dyDescent="0.35">
      <c r="A1957" s="25">
        <v>37995</v>
      </c>
      <c r="B1957">
        <v>24.06</v>
      </c>
    </row>
    <row r="1958" spans="1:2" x14ac:dyDescent="0.35">
      <c r="A1958" s="25">
        <v>37998</v>
      </c>
      <c r="B1958">
        <v>24.87</v>
      </c>
    </row>
    <row r="1959" spans="1:2" x14ac:dyDescent="0.35">
      <c r="A1959" s="25">
        <v>37999</v>
      </c>
      <c r="B1959">
        <v>24.4</v>
      </c>
    </row>
    <row r="1960" spans="1:2" x14ac:dyDescent="0.35">
      <c r="A1960" s="25">
        <v>38000</v>
      </c>
      <c r="B1960">
        <v>24.19</v>
      </c>
    </row>
    <row r="1961" spans="1:2" x14ac:dyDescent="0.35">
      <c r="A1961" s="25">
        <v>38001</v>
      </c>
      <c r="B1961">
        <v>24.05</v>
      </c>
    </row>
    <row r="1962" spans="1:2" x14ac:dyDescent="0.35">
      <c r="A1962" s="25">
        <v>38002</v>
      </c>
      <c r="B1962">
        <v>24.06</v>
      </c>
    </row>
    <row r="1963" spans="1:2" x14ac:dyDescent="0.35">
      <c r="A1963" s="25">
        <v>38006</v>
      </c>
      <c r="B1963">
        <v>23.83</v>
      </c>
    </row>
    <row r="1964" spans="1:2" x14ac:dyDescent="0.35">
      <c r="A1964" s="25">
        <v>38007</v>
      </c>
      <c r="B1964">
        <v>23.69</v>
      </c>
    </row>
    <row r="1965" spans="1:2" x14ac:dyDescent="0.35">
      <c r="A1965" s="25">
        <v>38008</v>
      </c>
      <c r="B1965">
        <v>23.59</v>
      </c>
    </row>
    <row r="1966" spans="1:2" x14ac:dyDescent="0.35">
      <c r="A1966" s="25">
        <v>38009</v>
      </c>
      <c r="B1966">
        <v>23.55</v>
      </c>
    </row>
    <row r="1967" spans="1:2" x14ac:dyDescent="0.35">
      <c r="A1967" s="25">
        <v>38012</v>
      </c>
      <c r="B1967">
        <v>24.08</v>
      </c>
    </row>
    <row r="1968" spans="1:2" x14ac:dyDescent="0.35">
      <c r="A1968" s="25">
        <v>38013</v>
      </c>
      <c r="B1968">
        <v>23.52</v>
      </c>
    </row>
    <row r="1969" spans="1:2" x14ac:dyDescent="0.35">
      <c r="A1969" s="25">
        <v>38014</v>
      </c>
      <c r="B1969">
        <v>23.09</v>
      </c>
    </row>
    <row r="1970" spans="1:2" x14ac:dyDescent="0.35">
      <c r="A1970" s="25">
        <v>38015</v>
      </c>
      <c r="B1970">
        <v>23.05</v>
      </c>
    </row>
    <row r="1971" spans="1:2" x14ac:dyDescent="0.35">
      <c r="A1971" s="25">
        <v>38016</v>
      </c>
      <c r="B1971">
        <v>23.49</v>
      </c>
    </row>
    <row r="1972" spans="1:2" x14ac:dyDescent="0.35">
      <c r="A1972" s="25">
        <v>38019</v>
      </c>
      <c r="B1972">
        <v>23.35</v>
      </c>
    </row>
    <row r="1973" spans="1:2" x14ac:dyDescent="0.35">
      <c r="A1973" s="25">
        <v>38020</v>
      </c>
      <c r="B1973">
        <v>22.75</v>
      </c>
    </row>
    <row r="1974" spans="1:2" x14ac:dyDescent="0.35">
      <c r="A1974" s="25">
        <v>38021</v>
      </c>
      <c r="B1974">
        <v>22.48</v>
      </c>
    </row>
    <row r="1975" spans="1:2" x14ac:dyDescent="0.35">
      <c r="A1975" s="25">
        <v>38022</v>
      </c>
      <c r="B1975">
        <v>23.05</v>
      </c>
    </row>
    <row r="1976" spans="1:2" x14ac:dyDescent="0.35">
      <c r="A1976" s="25">
        <v>38023</v>
      </c>
      <c r="B1976">
        <v>23.25</v>
      </c>
    </row>
    <row r="1977" spans="1:2" x14ac:dyDescent="0.35">
      <c r="A1977" s="25">
        <v>38026</v>
      </c>
      <c r="B1977">
        <v>23.46</v>
      </c>
    </row>
    <row r="1978" spans="1:2" x14ac:dyDescent="0.35">
      <c r="A1978" s="25">
        <v>38027</v>
      </c>
      <c r="B1978">
        <v>23.44</v>
      </c>
    </row>
    <row r="1979" spans="1:2" x14ac:dyDescent="0.35">
      <c r="A1979" s="25">
        <v>38028</v>
      </c>
      <c r="B1979">
        <v>23.93</v>
      </c>
    </row>
    <row r="1980" spans="1:2" x14ac:dyDescent="0.35">
      <c r="A1980" s="25">
        <v>38029</v>
      </c>
      <c r="B1980">
        <v>23.76</v>
      </c>
    </row>
    <row r="1981" spans="1:2" x14ac:dyDescent="0.35">
      <c r="A1981" s="25">
        <v>38030</v>
      </c>
      <c r="B1981">
        <v>23.2</v>
      </c>
    </row>
    <row r="1982" spans="1:2" x14ac:dyDescent="0.35">
      <c r="A1982" s="25">
        <v>38034</v>
      </c>
      <c r="B1982">
        <v>23.28</v>
      </c>
    </row>
    <row r="1983" spans="1:2" x14ac:dyDescent="0.35">
      <c r="A1983" s="25">
        <v>38035</v>
      </c>
      <c r="B1983">
        <v>23.05</v>
      </c>
    </row>
    <row r="1984" spans="1:2" x14ac:dyDescent="0.35">
      <c r="A1984" s="25">
        <v>38036</v>
      </c>
      <c r="B1984">
        <v>23</v>
      </c>
    </row>
    <row r="1985" spans="1:2" x14ac:dyDescent="0.35">
      <c r="A1985" s="25">
        <v>38037</v>
      </c>
      <c r="B1985">
        <v>23.25</v>
      </c>
    </row>
    <row r="1986" spans="1:2" x14ac:dyDescent="0.35">
      <c r="A1986" s="25">
        <v>38040</v>
      </c>
      <c r="B1986">
        <v>22.45</v>
      </c>
    </row>
    <row r="1987" spans="1:2" x14ac:dyDescent="0.35">
      <c r="A1987" s="25">
        <v>38041</v>
      </c>
      <c r="B1987">
        <v>21.88</v>
      </c>
    </row>
    <row r="1988" spans="1:2" x14ac:dyDescent="0.35">
      <c r="A1988" s="25">
        <v>38042</v>
      </c>
      <c r="B1988">
        <v>21.67</v>
      </c>
    </row>
    <row r="1989" spans="1:2" x14ac:dyDescent="0.35">
      <c r="A1989" s="25">
        <v>38043</v>
      </c>
      <c r="B1989">
        <v>21.77</v>
      </c>
    </row>
    <row r="1990" spans="1:2" x14ac:dyDescent="0.35">
      <c r="A1990" s="25">
        <v>38044</v>
      </c>
      <c r="B1990">
        <v>22.17</v>
      </c>
    </row>
    <row r="1991" spans="1:2" x14ac:dyDescent="0.35">
      <c r="A1991" s="25">
        <v>38047</v>
      </c>
      <c r="B1991">
        <v>22.04</v>
      </c>
    </row>
    <row r="1992" spans="1:2" x14ac:dyDescent="0.35">
      <c r="A1992" s="25">
        <v>38048</v>
      </c>
      <c r="B1992">
        <v>21.5</v>
      </c>
    </row>
    <row r="1993" spans="1:2" x14ac:dyDescent="0.35">
      <c r="A1993" s="25">
        <v>38049</v>
      </c>
      <c r="B1993">
        <v>21.68</v>
      </c>
    </row>
    <row r="1994" spans="1:2" x14ac:dyDescent="0.35">
      <c r="A1994" s="25">
        <v>38050</v>
      </c>
      <c r="B1994">
        <v>22.07</v>
      </c>
    </row>
    <row r="1995" spans="1:2" x14ac:dyDescent="0.35">
      <c r="A1995" s="25">
        <v>38051</v>
      </c>
      <c r="B1995">
        <v>22.2</v>
      </c>
    </row>
    <row r="1996" spans="1:2" x14ac:dyDescent="0.35">
      <c r="A1996" s="25">
        <v>38054</v>
      </c>
      <c r="B1996">
        <v>21.92</v>
      </c>
    </row>
    <row r="1997" spans="1:2" x14ac:dyDescent="0.35">
      <c r="A1997" s="25">
        <v>38055</v>
      </c>
      <c r="B1997">
        <v>21.67</v>
      </c>
    </row>
    <row r="1998" spans="1:2" x14ac:dyDescent="0.35">
      <c r="A1998" s="25">
        <v>38056</v>
      </c>
      <c r="B1998">
        <v>20.85</v>
      </c>
    </row>
    <row r="1999" spans="1:2" x14ac:dyDescent="0.35">
      <c r="A1999" s="25">
        <v>38057</v>
      </c>
      <c r="B1999">
        <v>20.83</v>
      </c>
    </row>
    <row r="2000" spans="1:2" x14ac:dyDescent="0.35">
      <c r="A2000" s="25">
        <v>38058</v>
      </c>
      <c r="B2000">
        <v>21.51</v>
      </c>
    </row>
    <row r="2001" spans="1:2" x14ac:dyDescent="0.35">
      <c r="A2001" s="25">
        <v>38061</v>
      </c>
      <c r="B2001">
        <v>20.88</v>
      </c>
    </row>
    <row r="2002" spans="1:2" x14ac:dyDescent="0.35">
      <c r="A2002" s="25">
        <v>38062</v>
      </c>
      <c r="B2002">
        <v>21.28</v>
      </c>
    </row>
    <row r="2003" spans="1:2" x14ac:dyDescent="0.35">
      <c r="A2003" s="25">
        <v>38063</v>
      </c>
      <c r="B2003">
        <v>22.42</v>
      </c>
    </row>
    <row r="2004" spans="1:2" x14ac:dyDescent="0.35">
      <c r="A2004" s="25">
        <v>38064</v>
      </c>
      <c r="B2004">
        <v>22.52</v>
      </c>
    </row>
    <row r="2005" spans="1:2" x14ac:dyDescent="0.35">
      <c r="A2005" s="25">
        <v>38065</v>
      </c>
      <c r="B2005">
        <v>22.88</v>
      </c>
    </row>
    <row r="2006" spans="1:2" x14ac:dyDescent="0.35">
      <c r="A2006" s="25">
        <v>38068</v>
      </c>
      <c r="B2006">
        <v>22.24</v>
      </c>
    </row>
    <row r="2007" spans="1:2" x14ac:dyDescent="0.35">
      <c r="A2007" s="25">
        <v>38069</v>
      </c>
      <c r="B2007">
        <v>22.04</v>
      </c>
    </row>
    <row r="2008" spans="1:2" x14ac:dyDescent="0.35">
      <c r="A2008" s="25">
        <v>38070</v>
      </c>
      <c r="B2008">
        <v>22.25</v>
      </c>
    </row>
    <row r="2009" spans="1:2" x14ac:dyDescent="0.35">
      <c r="A2009" s="25">
        <v>38071</v>
      </c>
      <c r="B2009">
        <v>23.47</v>
      </c>
    </row>
    <row r="2010" spans="1:2" x14ac:dyDescent="0.35">
      <c r="A2010" s="25">
        <v>38072</v>
      </c>
      <c r="B2010">
        <v>23.57</v>
      </c>
    </row>
    <row r="2011" spans="1:2" x14ac:dyDescent="0.35">
      <c r="A2011" s="25">
        <v>38075</v>
      </c>
      <c r="B2011">
        <v>23.84</v>
      </c>
    </row>
    <row r="2012" spans="1:2" x14ac:dyDescent="0.35">
      <c r="A2012" s="25">
        <v>38076</v>
      </c>
      <c r="B2012">
        <v>24.4</v>
      </c>
    </row>
    <row r="2013" spans="1:2" x14ac:dyDescent="0.35">
      <c r="A2013" s="25">
        <v>38077</v>
      </c>
      <c r="B2013">
        <v>24.24</v>
      </c>
    </row>
    <row r="2014" spans="1:2" x14ac:dyDescent="0.35">
      <c r="A2014" s="25">
        <v>38078</v>
      </c>
      <c r="B2014">
        <v>24.73</v>
      </c>
    </row>
    <row r="2015" spans="1:2" x14ac:dyDescent="0.35">
      <c r="A2015" s="25">
        <v>38079</v>
      </c>
      <c r="B2015">
        <v>25.08</v>
      </c>
    </row>
    <row r="2016" spans="1:2" x14ac:dyDescent="0.35">
      <c r="A2016" s="25">
        <v>38082</v>
      </c>
      <c r="B2016">
        <v>25</v>
      </c>
    </row>
    <row r="2017" spans="1:2" x14ac:dyDescent="0.35">
      <c r="A2017" s="25">
        <v>38083</v>
      </c>
      <c r="B2017">
        <v>24.39</v>
      </c>
    </row>
    <row r="2018" spans="1:2" x14ac:dyDescent="0.35">
      <c r="A2018" s="25">
        <v>38084</v>
      </c>
      <c r="B2018">
        <v>24.17</v>
      </c>
    </row>
    <row r="2019" spans="1:2" x14ac:dyDescent="0.35">
      <c r="A2019" s="25">
        <v>38085</v>
      </c>
      <c r="B2019">
        <v>28.1</v>
      </c>
    </row>
    <row r="2020" spans="1:2" x14ac:dyDescent="0.35">
      <c r="A2020" s="25">
        <v>38089</v>
      </c>
      <c r="B2020">
        <v>27.57</v>
      </c>
    </row>
    <row r="2021" spans="1:2" x14ac:dyDescent="0.35">
      <c r="A2021" s="25">
        <v>38090</v>
      </c>
      <c r="B2021">
        <v>27.07</v>
      </c>
    </row>
    <row r="2022" spans="1:2" x14ac:dyDescent="0.35">
      <c r="A2022" s="25">
        <v>38091</v>
      </c>
      <c r="B2022">
        <v>27.34</v>
      </c>
    </row>
    <row r="2023" spans="1:2" x14ac:dyDescent="0.35">
      <c r="A2023" s="25">
        <v>38092</v>
      </c>
      <c r="B2023">
        <v>26.95</v>
      </c>
    </row>
    <row r="2024" spans="1:2" x14ac:dyDescent="0.35">
      <c r="A2024" s="25">
        <v>38093</v>
      </c>
      <c r="B2024">
        <v>27.07</v>
      </c>
    </row>
    <row r="2025" spans="1:2" x14ac:dyDescent="0.35">
      <c r="A2025" s="25">
        <v>38096</v>
      </c>
      <c r="B2025">
        <v>27.84</v>
      </c>
    </row>
    <row r="2026" spans="1:2" x14ac:dyDescent="0.35">
      <c r="A2026" s="25">
        <v>38097</v>
      </c>
      <c r="B2026">
        <v>26.77</v>
      </c>
    </row>
    <row r="2027" spans="1:2" x14ac:dyDescent="0.35">
      <c r="A2027" s="25">
        <v>38098</v>
      </c>
      <c r="B2027">
        <v>27.29</v>
      </c>
    </row>
    <row r="2028" spans="1:2" x14ac:dyDescent="0.35">
      <c r="A2028" s="25">
        <v>38099</v>
      </c>
      <c r="B2028">
        <v>28.8</v>
      </c>
    </row>
    <row r="2029" spans="1:2" x14ac:dyDescent="0.35">
      <c r="A2029" s="25">
        <v>38100</v>
      </c>
      <c r="B2029">
        <v>28.38</v>
      </c>
    </row>
    <row r="2030" spans="1:2" x14ac:dyDescent="0.35">
      <c r="A2030" s="25">
        <v>38103</v>
      </c>
      <c r="B2030">
        <v>28.5</v>
      </c>
    </row>
    <row r="2031" spans="1:2" x14ac:dyDescent="0.35">
      <c r="A2031" s="25">
        <v>38104</v>
      </c>
      <c r="B2031">
        <v>28.77</v>
      </c>
    </row>
    <row r="2032" spans="1:2" x14ac:dyDescent="0.35">
      <c r="A2032" s="25">
        <v>38105</v>
      </c>
      <c r="B2032">
        <v>27.92</v>
      </c>
    </row>
    <row r="2033" spans="1:2" x14ac:dyDescent="0.35">
      <c r="A2033" s="25">
        <v>38106</v>
      </c>
      <c r="B2033">
        <v>27.35</v>
      </c>
    </row>
    <row r="2034" spans="1:2" x14ac:dyDescent="0.35">
      <c r="A2034" s="25">
        <v>38107</v>
      </c>
      <c r="B2034">
        <v>25.26</v>
      </c>
    </row>
    <row r="2035" spans="1:2" x14ac:dyDescent="0.35">
      <c r="A2035" s="25">
        <v>38110</v>
      </c>
      <c r="B2035">
        <v>26.15</v>
      </c>
    </row>
    <row r="2036" spans="1:2" x14ac:dyDescent="0.35">
      <c r="A2036" s="25">
        <v>38111</v>
      </c>
      <c r="B2036">
        <v>26.42</v>
      </c>
    </row>
    <row r="2037" spans="1:2" x14ac:dyDescent="0.35">
      <c r="A2037" s="25">
        <v>38112</v>
      </c>
      <c r="B2037">
        <v>26.58</v>
      </c>
    </row>
    <row r="2038" spans="1:2" x14ac:dyDescent="0.35">
      <c r="A2038" s="25">
        <v>38113</v>
      </c>
      <c r="B2038">
        <v>26.18</v>
      </c>
    </row>
    <row r="2039" spans="1:2" x14ac:dyDescent="0.35">
      <c r="A2039" s="25">
        <v>38114</v>
      </c>
      <c r="B2039">
        <v>26.4</v>
      </c>
    </row>
    <row r="2040" spans="1:2" x14ac:dyDescent="0.35">
      <c r="A2040" s="25">
        <v>38117</v>
      </c>
      <c r="B2040">
        <v>25.67</v>
      </c>
    </row>
    <row r="2041" spans="1:2" x14ac:dyDescent="0.35">
      <c r="A2041" s="25">
        <v>38118</v>
      </c>
      <c r="B2041">
        <v>26.76</v>
      </c>
    </row>
    <row r="2042" spans="1:2" x14ac:dyDescent="0.35">
      <c r="A2042" s="25">
        <v>38119</v>
      </c>
      <c r="B2042">
        <v>27.08</v>
      </c>
    </row>
    <row r="2043" spans="1:2" x14ac:dyDescent="0.35">
      <c r="A2043" s="25">
        <v>38120</v>
      </c>
      <c r="B2043">
        <v>27.1</v>
      </c>
    </row>
    <row r="2044" spans="1:2" x14ac:dyDescent="0.35">
      <c r="A2044" s="25">
        <v>38121</v>
      </c>
      <c r="B2044">
        <v>26.97</v>
      </c>
    </row>
    <row r="2045" spans="1:2" x14ac:dyDescent="0.35">
      <c r="A2045" s="25">
        <v>38124</v>
      </c>
      <c r="B2045">
        <v>27.02</v>
      </c>
    </row>
    <row r="2046" spans="1:2" x14ac:dyDescent="0.35">
      <c r="A2046" s="25">
        <v>38125</v>
      </c>
      <c r="B2046">
        <v>27.77</v>
      </c>
    </row>
    <row r="2047" spans="1:2" x14ac:dyDescent="0.35">
      <c r="A2047" s="25">
        <v>38126</v>
      </c>
      <c r="B2047">
        <v>27.95</v>
      </c>
    </row>
    <row r="2048" spans="1:2" x14ac:dyDescent="0.35">
      <c r="A2048" s="25">
        <v>38127</v>
      </c>
      <c r="B2048">
        <v>28.03</v>
      </c>
    </row>
    <row r="2049" spans="1:2" x14ac:dyDescent="0.35">
      <c r="A2049" s="25">
        <v>38128</v>
      </c>
      <c r="B2049">
        <v>28.55</v>
      </c>
    </row>
    <row r="2050" spans="1:2" x14ac:dyDescent="0.35">
      <c r="A2050" s="25">
        <v>38131</v>
      </c>
      <c r="B2050">
        <v>29.43</v>
      </c>
    </row>
    <row r="2051" spans="1:2" x14ac:dyDescent="0.35">
      <c r="A2051" s="25">
        <v>38132</v>
      </c>
      <c r="B2051">
        <v>30.28</v>
      </c>
    </row>
    <row r="2052" spans="1:2" x14ac:dyDescent="0.35">
      <c r="A2052" s="25">
        <v>38133</v>
      </c>
      <c r="B2052">
        <v>30.11</v>
      </c>
    </row>
    <row r="2053" spans="1:2" x14ac:dyDescent="0.35">
      <c r="A2053" s="25">
        <v>38134</v>
      </c>
      <c r="B2053">
        <v>30.56</v>
      </c>
    </row>
    <row r="2054" spans="1:2" x14ac:dyDescent="0.35">
      <c r="A2054" s="25">
        <v>38135</v>
      </c>
      <c r="B2054">
        <v>30.66</v>
      </c>
    </row>
    <row r="2055" spans="1:2" x14ac:dyDescent="0.35">
      <c r="A2055" s="25">
        <v>38139</v>
      </c>
      <c r="B2055">
        <v>32.479999999999997</v>
      </c>
    </row>
    <row r="2056" spans="1:2" x14ac:dyDescent="0.35">
      <c r="A2056" s="25">
        <v>38140</v>
      </c>
      <c r="B2056">
        <v>31.55</v>
      </c>
    </row>
    <row r="2057" spans="1:2" x14ac:dyDescent="0.35">
      <c r="A2057" s="25">
        <v>38141</v>
      </c>
      <c r="B2057">
        <v>31.19</v>
      </c>
    </row>
    <row r="2058" spans="1:2" x14ac:dyDescent="0.35">
      <c r="A2058" s="25">
        <v>38142</v>
      </c>
      <c r="B2058">
        <v>31.87</v>
      </c>
    </row>
    <row r="2059" spans="1:2" x14ac:dyDescent="0.35">
      <c r="A2059" s="25">
        <v>38145</v>
      </c>
      <c r="B2059">
        <v>32.51</v>
      </c>
    </row>
    <row r="2060" spans="1:2" x14ac:dyDescent="0.35">
      <c r="A2060" s="25">
        <v>38146</v>
      </c>
      <c r="B2060">
        <v>32.99</v>
      </c>
    </row>
    <row r="2061" spans="1:2" x14ac:dyDescent="0.35">
      <c r="A2061" s="25">
        <v>38147</v>
      </c>
      <c r="B2061">
        <v>32.32</v>
      </c>
    </row>
    <row r="2062" spans="1:2" x14ac:dyDescent="0.35">
      <c r="A2062" s="25">
        <v>38148</v>
      </c>
      <c r="B2062">
        <v>32.4</v>
      </c>
    </row>
    <row r="2063" spans="1:2" x14ac:dyDescent="0.35">
      <c r="A2063" s="25">
        <v>38152</v>
      </c>
      <c r="B2063">
        <v>31.65</v>
      </c>
    </row>
    <row r="2064" spans="1:2" x14ac:dyDescent="0.35">
      <c r="A2064" s="25">
        <v>38153</v>
      </c>
      <c r="B2064">
        <v>32.1</v>
      </c>
    </row>
    <row r="2065" spans="1:2" x14ac:dyDescent="0.35">
      <c r="A2065" s="25">
        <v>38154</v>
      </c>
      <c r="B2065">
        <v>32.47</v>
      </c>
    </row>
    <row r="2066" spans="1:2" x14ac:dyDescent="0.35">
      <c r="A2066" s="25">
        <v>38155</v>
      </c>
      <c r="B2066">
        <v>32.380000000000003</v>
      </c>
    </row>
    <row r="2067" spans="1:2" x14ac:dyDescent="0.35">
      <c r="A2067" s="25">
        <v>38156</v>
      </c>
      <c r="B2067">
        <v>32.07</v>
      </c>
    </row>
    <row r="2068" spans="1:2" x14ac:dyDescent="0.35">
      <c r="A2068" s="25">
        <v>38159</v>
      </c>
      <c r="B2068">
        <v>31.67</v>
      </c>
    </row>
    <row r="2069" spans="1:2" x14ac:dyDescent="0.35">
      <c r="A2069" s="25">
        <v>38160</v>
      </c>
      <c r="B2069">
        <v>32.54</v>
      </c>
    </row>
    <row r="2070" spans="1:2" x14ac:dyDescent="0.35">
      <c r="A2070" s="25">
        <v>38161</v>
      </c>
      <c r="B2070">
        <v>33.97</v>
      </c>
    </row>
    <row r="2071" spans="1:2" x14ac:dyDescent="0.35">
      <c r="A2071" s="25">
        <v>38162</v>
      </c>
      <c r="B2071">
        <v>34.11</v>
      </c>
    </row>
    <row r="2072" spans="1:2" x14ac:dyDescent="0.35">
      <c r="A2072" s="25">
        <v>38163</v>
      </c>
      <c r="B2072">
        <v>34.909999999999997</v>
      </c>
    </row>
    <row r="2073" spans="1:2" x14ac:dyDescent="0.35">
      <c r="A2073" s="25">
        <v>38166</v>
      </c>
      <c r="B2073">
        <v>35.479999999999997</v>
      </c>
    </row>
    <row r="2074" spans="1:2" x14ac:dyDescent="0.35">
      <c r="A2074" s="25">
        <v>38167</v>
      </c>
      <c r="B2074">
        <v>35.35</v>
      </c>
    </row>
    <row r="2075" spans="1:2" x14ac:dyDescent="0.35">
      <c r="A2075" s="25">
        <v>38168</v>
      </c>
      <c r="B2075">
        <v>36.4</v>
      </c>
    </row>
    <row r="2076" spans="1:2" x14ac:dyDescent="0.35">
      <c r="A2076" s="25">
        <v>38169</v>
      </c>
      <c r="B2076">
        <v>34.299999999999997</v>
      </c>
    </row>
    <row r="2077" spans="1:2" x14ac:dyDescent="0.35">
      <c r="A2077" s="25">
        <v>38170</v>
      </c>
      <c r="B2077">
        <v>33.94</v>
      </c>
    </row>
    <row r="2078" spans="1:2" x14ac:dyDescent="0.35">
      <c r="A2078" s="25">
        <v>38174</v>
      </c>
      <c r="B2078">
        <v>33.22</v>
      </c>
    </row>
    <row r="2079" spans="1:2" x14ac:dyDescent="0.35">
      <c r="A2079" s="25">
        <v>38175</v>
      </c>
      <c r="B2079">
        <v>32.6</v>
      </c>
    </row>
    <row r="2080" spans="1:2" x14ac:dyDescent="0.35">
      <c r="A2080" s="25">
        <v>38176</v>
      </c>
      <c r="B2080">
        <v>30.08</v>
      </c>
    </row>
    <row r="2081" spans="1:2" x14ac:dyDescent="0.35">
      <c r="A2081" s="25">
        <v>38177</v>
      </c>
      <c r="B2081">
        <v>30.11</v>
      </c>
    </row>
    <row r="2082" spans="1:2" x14ac:dyDescent="0.35">
      <c r="A2082" s="25">
        <v>38180</v>
      </c>
      <c r="B2082">
        <v>30.26</v>
      </c>
    </row>
    <row r="2083" spans="1:2" x14ac:dyDescent="0.35">
      <c r="A2083" s="25">
        <v>38181</v>
      </c>
      <c r="B2083">
        <v>30.34</v>
      </c>
    </row>
    <row r="2084" spans="1:2" x14ac:dyDescent="0.35">
      <c r="A2084" s="25">
        <v>38182</v>
      </c>
      <c r="B2084">
        <v>30.66</v>
      </c>
    </row>
    <row r="2085" spans="1:2" x14ac:dyDescent="0.35">
      <c r="A2085" s="25">
        <v>38183</v>
      </c>
      <c r="B2085">
        <v>30.25</v>
      </c>
    </row>
    <row r="2086" spans="1:2" x14ac:dyDescent="0.35">
      <c r="A2086" s="25">
        <v>38184</v>
      </c>
      <c r="B2086">
        <v>29.19</v>
      </c>
    </row>
    <row r="2087" spans="1:2" x14ac:dyDescent="0.35">
      <c r="A2087" s="25">
        <v>38187</v>
      </c>
      <c r="B2087">
        <v>28.11</v>
      </c>
    </row>
    <row r="2088" spans="1:2" x14ac:dyDescent="0.35">
      <c r="A2088" s="25">
        <v>38188</v>
      </c>
      <c r="B2088">
        <v>29.39</v>
      </c>
    </row>
    <row r="2089" spans="1:2" x14ac:dyDescent="0.35">
      <c r="A2089" s="25">
        <v>38189</v>
      </c>
      <c r="B2089">
        <v>28.13</v>
      </c>
    </row>
    <row r="2090" spans="1:2" x14ac:dyDescent="0.35">
      <c r="A2090" s="25">
        <v>38190</v>
      </c>
      <c r="B2090">
        <v>29.26</v>
      </c>
    </row>
    <row r="2091" spans="1:2" x14ac:dyDescent="0.35">
      <c r="A2091" s="25">
        <v>38191</v>
      </c>
      <c r="B2091">
        <v>28.19</v>
      </c>
    </row>
    <row r="2092" spans="1:2" x14ac:dyDescent="0.35">
      <c r="A2092" s="25">
        <v>38194</v>
      </c>
      <c r="B2092">
        <v>28.21</v>
      </c>
    </row>
    <row r="2093" spans="1:2" x14ac:dyDescent="0.35">
      <c r="A2093" s="25">
        <v>38195</v>
      </c>
      <c r="B2093">
        <v>30</v>
      </c>
    </row>
    <row r="2094" spans="1:2" x14ac:dyDescent="0.35">
      <c r="A2094" s="25">
        <v>38196</v>
      </c>
      <c r="B2094">
        <v>29.7</v>
      </c>
    </row>
    <row r="2095" spans="1:2" x14ac:dyDescent="0.35">
      <c r="A2095" s="25">
        <v>38197</v>
      </c>
      <c r="B2095">
        <v>30.49</v>
      </c>
    </row>
    <row r="2096" spans="1:2" x14ac:dyDescent="0.35">
      <c r="A2096" s="25">
        <v>38198</v>
      </c>
      <c r="B2096">
        <v>30.8</v>
      </c>
    </row>
    <row r="2097" spans="1:2" x14ac:dyDescent="0.35">
      <c r="A2097" s="25">
        <v>38201</v>
      </c>
      <c r="B2097">
        <v>30.42</v>
      </c>
    </row>
    <row r="2098" spans="1:2" x14ac:dyDescent="0.35">
      <c r="A2098" s="25">
        <v>38202</v>
      </c>
      <c r="B2098">
        <v>29.15</v>
      </c>
    </row>
    <row r="2099" spans="1:2" x14ac:dyDescent="0.35">
      <c r="A2099" s="25">
        <v>38203</v>
      </c>
      <c r="B2099">
        <v>27.91</v>
      </c>
    </row>
    <row r="2100" spans="1:2" x14ac:dyDescent="0.35">
      <c r="A2100" s="25">
        <v>38204</v>
      </c>
      <c r="B2100">
        <v>26.8</v>
      </c>
    </row>
    <row r="2101" spans="1:2" x14ac:dyDescent="0.35">
      <c r="A2101" s="25">
        <v>38205</v>
      </c>
      <c r="B2101">
        <v>26.02</v>
      </c>
    </row>
    <row r="2102" spans="1:2" x14ac:dyDescent="0.35">
      <c r="A2102" s="25">
        <v>38208</v>
      </c>
      <c r="B2102">
        <v>25.7</v>
      </c>
    </row>
    <row r="2103" spans="1:2" x14ac:dyDescent="0.35">
      <c r="A2103" s="25">
        <v>38209</v>
      </c>
      <c r="B2103">
        <v>27.15</v>
      </c>
    </row>
    <row r="2104" spans="1:2" x14ac:dyDescent="0.35">
      <c r="A2104" s="25">
        <v>38210</v>
      </c>
      <c r="B2104">
        <v>27.42</v>
      </c>
    </row>
    <row r="2105" spans="1:2" x14ac:dyDescent="0.35">
      <c r="A2105" s="25">
        <v>38211</v>
      </c>
      <c r="B2105">
        <v>27.55</v>
      </c>
    </row>
    <row r="2106" spans="1:2" x14ac:dyDescent="0.35">
      <c r="A2106" s="25">
        <v>38212</v>
      </c>
      <c r="B2106">
        <v>27.49</v>
      </c>
    </row>
    <row r="2107" spans="1:2" x14ac:dyDescent="0.35">
      <c r="A2107" s="25">
        <v>38215</v>
      </c>
      <c r="B2107">
        <v>28.25</v>
      </c>
    </row>
    <row r="2108" spans="1:2" x14ac:dyDescent="0.35">
      <c r="A2108" s="25">
        <v>38216</v>
      </c>
      <c r="B2108">
        <v>28.34</v>
      </c>
    </row>
    <row r="2109" spans="1:2" x14ac:dyDescent="0.35">
      <c r="A2109" s="25">
        <v>38217</v>
      </c>
      <c r="B2109">
        <v>28.48</v>
      </c>
    </row>
    <row r="2110" spans="1:2" x14ac:dyDescent="0.35">
      <c r="A2110" s="25">
        <v>38218</v>
      </c>
      <c r="B2110">
        <v>28.11</v>
      </c>
    </row>
    <row r="2111" spans="1:2" x14ac:dyDescent="0.35">
      <c r="A2111" s="25">
        <v>38219</v>
      </c>
      <c r="B2111">
        <v>28.61</v>
      </c>
    </row>
    <row r="2112" spans="1:2" x14ac:dyDescent="0.35">
      <c r="A2112" s="25">
        <v>38222</v>
      </c>
      <c r="B2112">
        <v>28.63</v>
      </c>
    </row>
    <row r="2113" spans="1:2" x14ac:dyDescent="0.35">
      <c r="A2113" s="25">
        <v>38223</v>
      </c>
      <c r="B2113">
        <v>28.41</v>
      </c>
    </row>
    <row r="2114" spans="1:2" x14ac:dyDescent="0.35">
      <c r="A2114" s="25">
        <v>38224</v>
      </c>
      <c r="B2114">
        <v>29.37</v>
      </c>
    </row>
    <row r="2115" spans="1:2" x14ac:dyDescent="0.35">
      <c r="A2115" s="25">
        <v>38225</v>
      </c>
      <c r="B2115">
        <v>29.17</v>
      </c>
    </row>
    <row r="2116" spans="1:2" x14ac:dyDescent="0.35">
      <c r="A2116" s="25">
        <v>38226</v>
      </c>
      <c r="B2116">
        <v>29.3</v>
      </c>
    </row>
    <row r="2117" spans="1:2" x14ac:dyDescent="0.35">
      <c r="A2117" s="25">
        <v>38229</v>
      </c>
      <c r="B2117">
        <v>28.46</v>
      </c>
    </row>
    <row r="2118" spans="1:2" x14ac:dyDescent="0.35">
      <c r="A2118" s="25">
        <v>38230</v>
      </c>
      <c r="B2118">
        <v>28.51</v>
      </c>
    </row>
    <row r="2119" spans="1:2" x14ac:dyDescent="0.35">
      <c r="A2119" s="25">
        <v>38231</v>
      </c>
      <c r="B2119">
        <v>29.01</v>
      </c>
    </row>
    <row r="2120" spans="1:2" x14ac:dyDescent="0.35">
      <c r="A2120" s="25">
        <v>38232</v>
      </c>
      <c r="B2120">
        <v>29.84</v>
      </c>
    </row>
    <row r="2121" spans="1:2" x14ac:dyDescent="0.35">
      <c r="A2121" s="25">
        <v>38233</v>
      </c>
      <c r="B2121">
        <v>29.46</v>
      </c>
    </row>
    <row r="2122" spans="1:2" x14ac:dyDescent="0.35">
      <c r="A2122" s="25">
        <v>38237</v>
      </c>
      <c r="B2122">
        <v>29.64</v>
      </c>
    </row>
    <row r="2123" spans="1:2" x14ac:dyDescent="0.35">
      <c r="A2123" s="25">
        <v>38238</v>
      </c>
      <c r="B2123">
        <v>30.38</v>
      </c>
    </row>
    <row r="2124" spans="1:2" x14ac:dyDescent="0.35">
      <c r="A2124" s="25">
        <v>38239</v>
      </c>
      <c r="B2124">
        <v>30.49</v>
      </c>
    </row>
    <row r="2125" spans="1:2" x14ac:dyDescent="0.35">
      <c r="A2125" s="25">
        <v>38240</v>
      </c>
      <c r="B2125">
        <v>31.08</v>
      </c>
    </row>
    <row r="2126" spans="1:2" x14ac:dyDescent="0.35">
      <c r="A2126" s="25">
        <v>38243</v>
      </c>
      <c r="B2126">
        <v>31.87</v>
      </c>
    </row>
    <row r="2127" spans="1:2" x14ac:dyDescent="0.35">
      <c r="A2127" s="25">
        <v>38244</v>
      </c>
      <c r="B2127">
        <v>33.200000000000003</v>
      </c>
    </row>
    <row r="2128" spans="1:2" x14ac:dyDescent="0.35">
      <c r="A2128" s="25">
        <v>38245</v>
      </c>
      <c r="B2128">
        <v>32.9</v>
      </c>
    </row>
    <row r="2129" spans="1:2" x14ac:dyDescent="0.35">
      <c r="A2129" s="25">
        <v>38246</v>
      </c>
      <c r="B2129">
        <v>32.79</v>
      </c>
    </row>
    <row r="2130" spans="1:2" x14ac:dyDescent="0.35">
      <c r="A2130" s="25">
        <v>38247</v>
      </c>
      <c r="B2130">
        <v>33.46</v>
      </c>
    </row>
    <row r="2131" spans="1:2" x14ac:dyDescent="0.35">
      <c r="A2131" s="25">
        <v>38250</v>
      </c>
      <c r="B2131">
        <v>33.26</v>
      </c>
    </row>
    <row r="2132" spans="1:2" x14ac:dyDescent="0.35">
      <c r="A2132" s="25">
        <v>38251</v>
      </c>
      <c r="B2132">
        <v>33.26</v>
      </c>
    </row>
    <row r="2133" spans="1:2" x14ac:dyDescent="0.35">
      <c r="A2133" s="25">
        <v>38252</v>
      </c>
      <c r="B2133">
        <v>32.47</v>
      </c>
    </row>
    <row r="2134" spans="1:2" x14ac:dyDescent="0.35">
      <c r="A2134" s="25">
        <v>38253</v>
      </c>
      <c r="B2134">
        <v>33.04</v>
      </c>
    </row>
    <row r="2135" spans="1:2" x14ac:dyDescent="0.35">
      <c r="A2135" s="25">
        <v>38254</v>
      </c>
      <c r="B2135">
        <v>32.58</v>
      </c>
    </row>
    <row r="2136" spans="1:2" x14ac:dyDescent="0.35">
      <c r="A2136" s="25">
        <v>38257</v>
      </c>
      <c r="B2136">
        <v>31.82</v>
      </c>
    </row>
    <row r="2137" spans="1:2" x14ac:dyDescent="0.35">
      <c r="A2137" s="25">
        <v>38258</v>
      </c>
      <c r="B2137">
        <v>32.799999999999997</v>
      </c>
    </row>
    <row r="2138" spans="1:2" x14ac:dyDescent="0.35">
      <c r="A2138" s="25">
        <v>38259</v>
      </c>
      <c r="B2138">
        <v>34</v>
      </c>
    </row>
    <row r="2139" spans="1:2" x14ac:dyDescent="0.35">
      <c r="A2139" s="25">
        <v>38260</v>
      </c>
      <c r="B2139">
        <v>33.909999999999997</v>
      </c>
    </row>
    <row r="2140" spans="1:2" x14ac:dyDescent="0.35">
      <c r="A2140" s="25">
        <v>38261</v>
      </c>
      <c r="B2140">
        <v>35.03</v>
      </c>
    </row>
    <row r="2141" spans="1:2" x14ac:dyDescent="0.35">
      <c r="A2141" s="25">
        <v>38264</v>
      </c>
      <c r="B2141">
        <v>34.909999999999997</v>
      </c>
    </row>
    <row r="2142" spans="1:2" x14ac:dyDescent="0.35">
      <c r="A2142" s="25">
        <v>38265</v>
      </c>
      <c r="B2142">
        <v>34.96</v>
      </c>
    </row>
    <row r="2143" spans="1:2" x14ac:dyDescent="0.35">
      <c r="A2143" s="25">
        <v>38266</v>
      </c>
      <c r="B2143">
        <v>34.96</v>
      </c>
    </row>
    <row r="2144" spans="1:2" x14ac:dyDescent="0.35">
      <c r="A2144" s="25">
        <v>38267</v>
      </c>
      <c r="B2144">
        <v>34.78</v>
      </c>
    </row>
    <row r="2145" spans="1:2" x14ac:dyDescent="0.35">
      <c r="A2145" s="25">
        <v>38268</v>
      </c>
      <c r="B2145">
        <v>34.17</v>
      </c>
    </row>
    <row r="2146" spans="1:2" x14ac:dyDescent="0.35">
      <c r="A2146" s="25">
        <v>38271</v>
      </c>
      <c r="B2146">
        <v>34.020000000000003</v>
      </c>
    </row>
    <row r="2147" spans="1:2" x14ac:dyDescent="0.35">
      <c r="A2147" s="25">
        <v>38272</v>
      </c>
      <c r="B2147">
        <v>34.229999999999997</v>
      </c>
    </row>
    <row r="2148" spans="1:2" x14ac:dyDescent="0.35">
      <c r="A2148" s="25">
        <v>38273</v>
      </c>
      <c r="B2148">
        <v>34.96</v>
      </c>
    </row>
    <row r="2149" spans="1:2" x14ac:dyDescent="0.35">
      <c r="A2149" s="25">
        <v>38274</v>
      </c>
      <c r="B2149">
        <v>34.96</v>
      </c>
    </row>
    <row r="2150" spans="1:2" x14ac:dyDescent="0.35">
      <c r="A2150" s="25">
        <v>38275</v>
      </c>
      <c r="B2150">
        <v>34.520000000000003</v>
      </c>
    </row>
    <row r="2151" spans="1:2" x14ac:dyDescent="0.35">
      <c r="A2151" s="25">
        <v>38278</v>
      </c>
      <c r="B2151">
        <v>35.299999999999997</v>
      </c>
    </row>
    <row r="2152" spans="1:2" x14ac:dyDescent="0.35">
      <c r="A2152" s="25">
        <v>38279</v>
      </c>
      <c r="B2152">
        <v>34.64</v>
      </c>
    </row>
    <row r="2153" spans="1:2" x14ac:dyDescent="0.35">
      <c r="A2153" s="25">
        <v>38280</v>
      </c>
      <c r="B2153">
        <v>34.49</v>
      </c>
    </row>
    <row r="2154" spans="1:2" x14ac:dyDescent="0.35">
      <c r="A2154" s="25">
        <v>38281</v>
      </c>
      <c r="B2154">
        <v>35.700000000000003</v>
      </c>
    </row>
    <row r="2155" spans="1:2" x14ac:dyDescent="0.35">
      <c r="A2155" s="25">
        <v>38282</v>
      </c>
      <c r="B2155">
        <v>34.96</v>
      </c>
    </row>
    <row r="2156" spans="1:2" x14ac:dyDescent="0.35">
      <c r="A2156" s="25">
        <v>38285</v>
      </c>
      <c r="B2156">
        <v>35.200000000000003</v>
      </c>
    </row>
    <row r="2157" spans="1:2" x14ac:dyDescent="0.35">
      <c r="A2157" s="25">
        <v>38286</v>
      </c>
      <c r="B2157">
        <v>35.090000000000003</v>
      </c>
    </row>
    <row r="2158" spans="1:2" x14ac:dyDescent="0.35">
      <c r="A2158" s="25">
        <v>38287</v>
      </c>
      <c r="B2158">
        <v>36.18</v>
      </c>
    </row>
    <row r="2159" spans="1:2" x14ac:dyDescent="0.35">
      <c r="A2159" s="25">
        <v>38288</v>
      </c>
      <c r="B2159">
        <v>36.450000000000003</v>
      </c>
    </row>
    <row r="2160" spans="1:2" x14ac:dyDescent="0.35">
      <c r="A2160" s="25">
        <v>38289</v>
      </c>
      <c r="B2160">
        <v>36.19</v>
      </c>
    </row>
    <row r="2161" spans="1:2" x14ac:dyDescent="0.35">
      <c r="A2161" s="25">
        <v>38292</v>
      </c>
      <c r="B2161">
        <v>36.92</v>
      </c>
    </row>
    <row r="2162" spans="1:2" x14ac:dyDescent="0.35">
      <c r="A2162" s="25">
        <v>38293</v>
      </c>
      <c r="B2162">
        <v>37.74</v>
      </c>
    </row>
    <row r="2163" spans="1:2" x14ac:dyDescent="0.35">
      <c r="A2163" s="25">
        <v>38294</v>
      </c>
      <c r="B2163">
        <v>37.97</v>
      </c>
    </row>
    <row r="2164" spans="1:2" x14ac:dyDescent="0.35">
      <c r="A2164" s="25">
        <v>38295</v>
      </c>
      <c r="B2164">
        <v>37.659999999999997</v>
      </c>
    </row>
    <row r="2165" spans="1:2" x14ac:dyDescent="0.35">
      <c r="A2165" s="25">
        <v>38296</v>
      </c>
      <c r="B2165">
        <v>36.35</v>
      </c>
    </row>
    <row r="2166" spans="1:2" x14ac:dyDescent="0.35">
      <c r="A2166" s="25">
        <v>38299</v>
      </c>
      <c r="B2166">
        <v>37.14</v>
      </c>
    </row>
    <row r="2167" spans="1:2" x14ac:dyDescent="0.35">
      <c r="A2167" s="25">
        <v>38300</v>
      </c>
      <c r="B2167">
        <v>37.03</v>
      </c>
    </row>
    <row r="2168" spans="1:2" x14ac:dyDescent="0.35">
      <c r="A2168" s="25">
        <v>38301</v>
      </c>
      <c r="B2168">
        <v>36.659999999999997</v>
      </c>
    </row>
    <row r="2169" spans="1:2" x14ac:dyDescent="0.35">
      <c r="A2169" s="25">
        <v>38302</v>
      </c>
      <c r="B2169">
        <v>37.79</v>
      </c>
    </row>
    <row r="2170" spans="1:2" x14ac:dyDescent="0.35">
      <c r="A2170" s="25">
        <v>38303</v>
      </c>
      <c r="B2170">
        <v>37.799999999999997</v>
      </c>
    </row>
    <row r="2171" spans="1:2" x14ac:dyDescent="0.35">
      <c r="A2171" s="25">
        <v>38306</v>
      </c>
      <c r="B2171">
        <v>37.630000000000003</v>
      </c>
    </row>
    <row r="2172" spans="1:2" x14ac:dyDescent="0.35">
      <c r="A2172" s="25">
        <v>38307</v>
      </c>
      <c r="B2172">
        <v>36.74</v>
      </c>
    </row>
    <row r="2173" spans="1:2" x14ac:dyDescent="0.35">
      <c r="A2173" s="25">
        <v>38308</v>
      </c>
      <c r="B2173">
        <v>36.950000000000003</v>
      </c>
    </row>
    <row r="2174" spans="1:2" x14ac:dyDescent="0.35">
      <c r="A2174" s="25">
        <v>38309</v>
      </c>
      <c r="B2174">
        <v>37.19</v>
      </c>
    </row>
    <row r="2175" spans="1:2" x14ac:dyDescent="0.35">
      <c r="A2175" s="25">
        <v>38310</v>
      </c>
      <c r="B2175">
        <v>36.15</v>
      </c>
    </row>
    <row r="2176" spans="1:2" x14ac:dyDescent="0.35">
      <c r="A2176" s="25">
        <v>38313</v>
      </c>
      <c r="B2176">
        <v>36.450000000000003</v>
      </c>
    </row>
    <row r="2177" spans="1:2" x14ac:dyDescent="0.35">
      <c r="A2177" s="25">
        <v>38314</v>
      </c>
      <c r="B2177">
        <v>36.4</v>
      </c>
    </row>
    <row r="2178" spans="1:2" x14ac:dyDescent="0.35">
      <c r="A2178" s="25">
        <v>38315</v>
      </c>
      <c r="B2178">
        <v>37.61</v>
      </c>
    </row>
    <row r="2179" spans="1:2" x14ac:dyDescent="0.35">
      <c r="A2179" s="25">
        <v>38317</v>
      </c>
      <c r="B2179">
        <v>37.81</v>
      </c>
    </row>
    <row r="2180" spans="1:2" x14ac:dyDescent="0.35">
      <c r="A2180" s="25">
        <v>38320</v>
      </c>
      <c r="B2180">
        <v>38.119999999999997</v>
      </c>
    </row>
    <row r="2181" spans="1:2" x14ac:dyDescent="0.35">
      <c r="A2181" s="25">
        <v>38321</v>
      </c>
      <c r="B2181">
        <v>37.619999999999997</v>
      </c>
    </row>
    <row r="2182" spans="1:2" x14ac:dyDescent="0.35">
      <c r="A2182" s="25">
        <v>38322</v>
      </c>
      <c r="B2182">
        <v>38</v>
      </c>
    </row>
    <row r="2183" spans="1:2" x14ac:dyDescent="0.35">
      <c r="A2183" s="25">
        <v>38323</v>
      </c>
      <c r="B2183">
        <v>39.14</v>
      </c>
    </row>
    <row r="2184" spans="1:2" x14ac:dyDescent="0.35">
      <c r="A2184" s="25">
        <v>38324</v>
      </c>
      <c r="B2184">
        <v>39.020000000000003</v>
      </c>
    </row>
    <row r="2185" spans="1:2" x14ac:dyDescent="0.35">
      <c r="A2185" s="25">
        <v>38327</v>
      </c>
      <c r="B2185">
        <v>38.840000000000003</v>
      </c>
    </row>
    <row r="2186" spans="1:2" x14ac:dyDescent="0.35">
      <c r="A2186" s="25">
        <v>38328</v>
      </c>
      <c r="B2186">
        <v>37.08</v>
      </c>
    </row>
    <row r="2187" spans="1:2" x14ac:dyDescent="0.35">
      <c r="A2187" s="25">
        <v>38329</v>
      </c>
      <c r="B2187">
        <v>37.049999999999997</v>
      </c>
    </row>
    <row r="2188" spans="1:2" x14ac:dyDescent="0.35">
      <c r="A2188" s="25">
        <v>38330</v>
      </c>
      <c r="B2188">
        <v>38.31</v>
      </c>
    </row>
    <row r="2189" spans="1:2" x14ac:dyDescent="0.35">
      <c r="A2189" s="25">
        <v>38331</v>
      </c>
      <c r="B2189">
        <v>38.020000000000003</v>
      </c>
    </row>
    <row r="2190" spans="1:2" x14ac:dyDescent="0.35">
      <c r="A2190" s="25">
        <v>38334</v>
      </c>
      <c r="B2190">
        <v>38.090000000000003</v>
      </c>
    </row>
    <row r="2191" spans="1:2" x14ac:dyDescent="0.35">
      <c r="A2191" s="25">
        <v>38335</v>
      </c>
      <c r="B2191">
        <v>38.26</v>
      </c>
    </row>
    <row r="2192" spans="1:2" x14ac:dyDescent="0.35">
      <c r="A2192" s="25">
        <v>38336</v>
      </c>
      <c r="B2192">
        <v>38.29</v>
      </c>
    </row>
    <row r="2193" spans="1:2" x14ac:dyDescent="0.35">
      <c r="A2193" s="25">
        <v>38337</v>
      </c>
      <c r="B2193">
        <v>37.08</v>
      </c>
    </row>
    <row r="2194" spans="1:2" x14ac:dyDescent="0.35">
      <c r="A2194" s="25">
        <v>38338</v>
      </c>
      <c r="B2194">
        <v>36.770000000000003</v>
      </c>
    </row>
    <row r="2195" spans="1:2" x14ac:dyDescent="0.35">
      <c r="A2195" s="25">
        <v>38341</v>
      </c>
      <c r="B2195">
        <v>36.659999999999997</v>
      </c>
    </row>
    <row r="2196" spans="1:2" x14ac:dyDescent="0.35">
      <c r="A2196" s="25">
        <v>38342</v>
      </c>
      <c r="B2196">
        <v>36.659999999999997</v>
      </c>
    </row>
    <row r="2197" spans="1:2" x14ac:dyDescent="0.35">
      <c r="A2197" s="25">
        <v>38343</v>
      </c>
      <c r="B2197">
        <v>37.29</v>
      </c>
    </row>
    <row r="2198" spans="1:2" x14ac:dyDescent="0.35">
      <c r="A2198" s="25">
        <v>38344</v>
      </c>
      <c r="B2198">
        <v>37.25</v>
      </c>
    </row>
    <row r="2199" spans="1:2" x14ac:dyDescent="0.35">
      <c r="A2199" s="25">
        <v>38348</v>
      </c>
      <c r="B2199">
        <v>37.74</v>
      </c>
    </row>
    <row r="2200" spans="1:2" x14ac:dyDescent="0.35">
      <c r="A2200" s="25">
        <v>38349</v>
      </c>
      <c r="B2200">
        <v>37.9</v>
      </c>
    </row>
    <row r="2201" spans="1:2" x14ac:dyDescent="0.35">
      <c r="A2201" s="25">
        <v>38350</v>
      </c>
      <c r="B2201">
        <v>37.85</v>
      </c>
    </row>
    <row r="2202" spans="1:2" x14ac:dyDescent="0.35">
      <c r="A2202" s="25">
        <v>38351</v>
      </c>
      <c r="B2202">
        <v>37.869999999999997</v>
      </c>
    </row>
    <row r="2203" spans="1:2" x14ac:dyDescent="0.35">
      <c r="A2203" s="25">
        <v>38352</v>
      </c>
      <c r="B2203">
        <v>37.68</v>
      </c>
    </row>
    <row r="2204" spans="1:2" x14ac:dyDescent="0.35">
      <c r="A2204" s="25">
        <v>38355</v>
      </c>
      <c r="B2204">
        <v>38.18</v>
      </c>
    </row>
    <row r="2205" spans="1:2" x14ac:dyDescent="0.35">
      <c r="A2205" s="25">
        <v>38356</v>
      </c>
      <c r="B2205">
        <v>36.58</v>
      </c>
    </row>
    <row r="2206" spans="1:2" x14ac:dyDescent="0.35">
      <c r="A2206" s="25">
        <v>38357</v>
      </c>
      <c r="B2206">
        <v>36.130000000000003</v>
      </c>
    </row>
    <row r="2207" spans="1:2" x14ac:dyDescent="0.35">
      <c r="A2207" s="25">
        <v>38358</v>
      </c>
      <c r="B2207">
        <v>35.43</v>
      </c>
    </row>
    <row r="2208" spans="1:2" x14ac:dyDescent="0.35">
      <c r="A2208" s="25">
        <v>38359</v>
      </c>
      <c r="B2208">
        <v>35.96</v>
      </c>
    </row>
    <row r="2209" spans="1:2" x14ac:dyDescent="0.35">
      <c r="A2209" s="25">
        <v>38362</v>
      </c>
      <c r="B2209">
        <v>36.32</v>
      </c>
    </row>
    <row r="2210" spans="1:2" x14ac:dyDescent="0.35">
      <c r="A2210" s="25">
        <v>38363</v>
      </c>
      <c r="B2210">
        <v>35.659999999999997</v>
      </c>
    </row>
    <row r="2211" spans="1:2" x14ac:dyDescent="0.35">
      <c r="A2211" s="25">
        <v>38364</v>
      </c>
      <c r="B2211">
        <v>36.14</v>
      </c>
    </row>
    <row r="2212" spans="1:2" x14ac:dyDescent="0.35">
      <c r="A2212" s="25">
        <v>38365</v>
      </c>
      <c r="B2212">
        <v>35.33</v>
      </c>
    </row>
    <row r="2213" spans="1:2" x14ac:dyDescent="0.35">
      <c r="A2213" s="25">
        <v>38366</v>
      </c>
      <c r="B2213">
        <v>36.700000000000003</v>
      </c>
    </row>
    <row r="2214" spans="1:2" x14ac:dyDescent="0.35">
      <c r="A2214" s="25">
        <v>38370</v>
      </c>
      <c r="B2214">
        <v>37.18</v>
      </c>
    </row>
    <row r="2215" spans="1:2" x14ac:dyDescent="0.35">
      <c r="A2215" s="25">
        <v>38371</v>
      </c>
      <c r="B2215">
        <v>36.450000000000003</v>
      </c>
    </row>
    <row r="2216" spans="1:2" x14ac:dyDescent="0.35">
      <c r="A2216" s="25">
        <v>38372</v>
      </c>
      <c r="B2216">
        <v>35.78</v>
      </c>
    </row>
    <row r="2217" spans="1:2" x14ac:dyDescent="0.35">
      <c r="A2217" s="25">
        <v>38373</v>
      </c>
      <c r="B2217">
        <v>35.299999999999997</v>
      </c>
    </row>
    <row r="2218" spans="1:2" x14ac:dyDescent="0.35">
      <c r="A2218" s="25">
        <v>38376</v>
      </c>
      <c r="B2218">
        <v>33.93</v>
      </c>
    </row>
    <row r="2219" spans="1:2" x14ac:dyDescent="0.35">
      <c r="A2219" s="25">
        <v>38377</v>
      </c>
      <c r="B2219">
        <v>34.04</v>
      </c>
    </row>
    <row r="2220" spans="1:2" x14ac:dyDescent="0.35">
      <c r="A2220" s="25">
        <v>38378</v>
      </c>
      <c r="B2220">
        <v>35.47</v>
      </c>
    </row>
    <row r="2221" spans="1:2" x14ac:dyDescent="0.35">
      <c r="A2221" s="25">
        <v>38379</v>
      </c>
      <c r="B2221">
        <v>34.729999999999997</v>
      </c>
    </row>
    <row r="2222" spans="1:2" x14ac:dyDescent="0.35">
      <c r="A2222" s="25">
        <v>38380</v>
      </c>
      <c r="B2222">
        <v>34.619999999999997</v>
      </c>
    </row>
    <row r="2223" spans="1:2" x14ac:dyDescent="0.35">
      <c r="A2223" s="25">
        <v>38383</v>
      </c>
      <c r="B2223">
        <v>35.21</v>
      </c>
    </row>
    <row r="2224" spans="1:2" x14ac:dyDescent="0.35">
      <c r="A2224" s="25">
        <v>38384</v>
      </c>
      <c r="B2224">
        <v>34.75</v>
      </c>
    </row>
    <row r="2225" spans="1:2" x14ac:dyDescent="0.35">
      <c r="A2225" s="25">
        <v>38385</v>
      </c>
      <c r="B2225">
        <v>35.54</v>
      </c>
    </row>
    <row r="2226" spans="1:2" x14ac:dyDescent="0.35">
      <c r="A2226" s="25">
        <v>38386</v>
      </c>
      <c r="B2226">
        <v>35.090000000000003</v>
      </c>
    </row>
    <row r="2227" spans="1:2" x14ac:dyDescent="0.35">
      <c r="A2227" s="25">
        <v>38387</v>
      </c>
      <c r="B2227">
        <v>35.020000000000003</v>
      </c>
    </row>
    <row r="2228" spans="1:2" x14ac:dyDescent="0.35">
      <c r="A2228" s="25">
        <v>38390</v>
      </c>
      <c r="B2228">
        <v>34.47</v>
      </c>
    </row>
    <row r="2229" spans="1:2" x14ac:dyDescent="0.35">
      <c r="A2229" s="25">
        <v>38391</v>
      </c>
      <c r="B2229">
        <v>34.36</v>
      </c>
    </row>
    <row r="2230" spans="1:2" x14ac:dyDescent="0.35">
      <c r="A2230" s="25">
        <v>38392</v>
      </c>
      <c r="B2230">
        <v>33.590000000000003</v>
      </c>
    </row>
    <row r="2231" spans="1:2" x14ac:dyDescent="0.35">
      <c r="A2231" s="25">
        <v>38393</v>
      </c>
      <c r="B2231">
        <v>33.44</v>
      </c>
    </row>
    <row r="2232" spans="1:2" x14ac:dyDescent="0.35">
      <c r="A2232" s="25">
        <v>38394</v>
      </c>
      <c r="B2232">
        <v>34.15</v>
      </c>
    </row>
    <row r="2233" spans="1:2" x14ac:dyDescent="0.35">
      <c r="A2233" s="25">
        <v>38397</v>
      </c>
      <c r="B2233">
        <v>34.33</v>
      </c>
    </row>
    <row r="2234" spans="1:2" x14ac:dyDescent="0.35">
      <c r="A2234" s="25">
        <v>38398</v>
      </c>
      <c r="B2234">
        <v>33.979999999999997</v>
      </c>
    </row>
    <row r="2235" spans="1:2" x14ac:dyDescent="0.35">
      <c r="A2235" s="25">
        <v>38399</v>
      </c>
      <c r="B2235">
        <v>34.42</v>
      </c>
    </row>
    <row r="2236" spans="1:2" x14ac:dyDescent="0.35">
      <c r="A2236" s="25">
        <v>38400</v>
      </c>
      <c r="B2236">
        <v>33.82</v>
      </c>
    </row>
    <row r="2237" spans="1:2" x14ac:dyDescent="0.35">
      <c r="A2237" s="25">
        <v>38401</v>
      </c>
      <c r="B2237">
        <v>33.6</v>
      </c>
    </row>
    <row r="2238" spans="1:2" x14ac:dyDescent="0.35">
      <c r="A2238" s="25">
        <v>38405</v>
      </c>
      <c r="B2238">
        <v>32.79</v>
      </c>
    </row>
    <row r="2239" spans="1:2" x14ac:dyDescent="0.35">
      <c r="A2239" s="25">
        <v>38406</v>
      </c>
      <c r="B2239">
        <v>32.119999999999997</v>
      </c>
    </row>
    <row r="2240" spans="1:2" x14ac:dyDescent="0.35">
      <c r="A2240" s="25">
        <v>38407</v>
      </c>
      <c r="B2240">
        <v>31.48</v>
      </c>
    </row>
    <row r="2241" spans="1:2" x14ac:dyDescent="0.35">
      <c r="A2241" s="25">
        <v>38408</v>
      </c>
      <c r="B2241">
        <v>31.73</v>
      </c>
    </row>
    <row r="2242" spans="1:2" x14ac:dyDescent="0.35">
      <c r="A2242" s="25">
        <v>38411</v>
      </c>
      <c r="B2242">
        <v>32.270000000000003</v>
      </c>
    </row>
    <row r="2243" spans="1:2" x14ac:dyDescent="0.35">
      <c r="A2243" s="25">
        <v>38412</v>
      </c>
      <c r="B2243">
        <v>32.299999999999997</v>
      </c>
    </row>
    <row r="2244" spans="1:2" x14ac:dyDescent="0.35">
      <c r="A2244" s="25">
        <v>38413</v>
      </c>
      <c r="B2244">
        <v>32.229999999999997</v>
      </c>
    </row>
    <row r="2245" spans="1:2" x14ac:dyDescent="0.35">
      <c r="A2245" s="25">
        <v>38414</v>
      </c>
      <c r="B2245">
        <v>32.31</v>
      </c>
    </row>
    <row r="2246" spans="1:2" x14ac:dyDescent="0.35">
      <c r="A2246" s="25">
        <v>38415</v>
      </c>
      <c r="B2246">
        <v>32.36</v>
      </c>
    </row>
    <row r="2247" spans="1:2" x14ac:dyDescent="0.35">
      <c r="A2247" s="25">
        <v>38418</v>
      </c>
      <c r="B2247">
        <v>33.090000000000003</v>
      </c>
    </row>
    <row r="2248" spans="1:2" x14ac:dyDescent="0.35">
      <c r="A2248" s="25">
        <v>38419</v>
      </c>
      <c r="B2248">
        <v>33.159999999999997</v>
      </c>
    </row>
    <row r="2249" spans="1:2" x14ac:dyDescent="0.35">
      <c r="A2249" s="25">
        <v>38420</v>
      </c>
      <c r="B2249">
        <v>32.32</v>
      </c>
    </row>
    <row r="2250" spans="1:2" x14ac:dyDescent="0.35">
      <c r="A2250" s="25">
        <v>38421</v>
      </c>
      <c r="B2250">
        <v>31.91</v>
      </c>
    </row>
    <row r="2251" spans="1:2" x14ac:dyDescent="0.35">
      <c r="A2251" s="25">
        <v>38422</v>
      </c>
      <c r="B2251">
        <v>31.65</v>
      </c>
    </row>
    <row r="2252" spans="1:2" x14ac:dyDescent="0.35">
      <c r="A2252" s="25">
        <v>38425</v>
      </c>
      <c r="B2252">
        <v>31.32</v>
      </c>
    </row>
    <row r="2253" spans="1:2" x14ac:dyDescent="0.35">
      <c r="A2253" s="25">
        <v>38426</v>
      </c>
      <c r="B2253">
        <v>31.94</v>
      </c>
    </row>
    <row r="2254" spans="1:2" x14ac:dyDescent="0.35">
      <c r="A2254" s="25">
        <v>38427</v>
      </c>
      <c r="B2254">
        <v>31.58</v>
      </c>
    </row>
    <row r="2255" spans="1:2" x14ac:dyDescent="0.35">
      <c r="A2255" s="25">
        <v>38428</v>
      </c>
      <c r="B2255">
        <v>31.61</v>
      </c>
    </row>
    <row r="2256" spans="1:2" x14ac:dyDescent="0.35">
      <c r="A2256" s="25">
        <v>38429</v>
      </c>
      <c r="B2256">
        <v>31.11</v>
      </c>
    </row>
    <row r="2257" spans="1:2" x14ac:dyDescent="0.35">
      <c r="A2257" s="25">
        <v>38432</v>
      </c>
      <c r="B2257">
        <v>31.62</v>
      </c>
    </row>
    <row r="2258" spans="1:2" x14ac:dyDescent="0.35">
      <c r="A2258" s="25">
        <v>38433</v>
      </c>
      <c r="B2258">
        <v>30.99</v>
      </c>
    </row>
    <row r="2259" spans="1:2" x14ac:dyDescent="0.35">
      <c r="A2259" s="25">
        <v>38434</v>
      </c>
      <c r="B2259">
        <v>30.87</v>
      </c>
    </row>
    <row r="2260" spans="1:2" x14ac:dyDescent="0.35">
      <c r="A2260" s="25">
        <v>38435</v>
      </c>
      <c r="B2260">
        <v>31.41</v>
      </c>
    </row>
    <row r="2261" spans="1:2" x14ac:dyDescent="0.35">
      <c r="A2261" s="25">
        <v>38439</v>
      </c>
      <c r="B2261">
        <v>32.25</v>
      </c>
    </row>
    <row r="2262" spans="1:2" x14ac:dyDescent="0.35">
      <c r="A2262" s="25">
        <v>38440</v>
      </c>
      <c r="B2262">
        <v>32.159999999999997</v>
      </c>
    </row>
    <row r="2263" spans="1:2" x14ac:dyDescent="0.35">
      <c r="A2263" s="25">
        <v>38441</v>
      </c>
      <c r="B2263">
        <v>33.479999999999997</v>
      </c>
    </row>
    <row r="2264" spans="1:2" x14ac:dyDescent="0.35">
      <c r="A2264" s="25">
        <v>38442</v>
      </c>
      <c r="B2264">
        <v>33.9</v>
      </c>
    </row>
    <row r="2265" spans="1:2" x14ac:dyDescent="0.35">
      <c r="A2265" s="25">
        <v>38443</v>
      </c>
      <c r="B2265">
        <v>34.28</v>
      </c>
    </row>
    <row r="2266" spans="1:2" x14ac:dyDescent="0.35">
      <c r="A2266" s="25">
        <v>38446</v>
      </c>
      <c r="B2266">
        <v>35.07</v>
      </c>
    </row>
    <row r="2267" spans="1:2" x14ac:dyDescent="0.35">
      <c r="A2267" s="25">
        <v>38447</v>
      </c>
      <c r="B2267">
        <v>35.15</v>
      </c>
    </row>
    <row r="2268" spans="1:2" x14ac:dyDescent="0.35">
      <c r="A2268" s="25">
        <v>38448</v>
      </c>
      <c r="B2268">
        <v>34.49</v>
      </c>
    </row>
    <row r="2269" spans="1:2" x14ac:dyDescent="0.35">
      <c r="A2269" s="25">
        <v>38449</v>
      </c>
      <c r="B2269">
        <v>35.07</v>
      </c>
    </row>
    <row r="2270" spans="1:2" x14ac:dyDescent="0.35">
      <c r="A2270" s="25">
        <v>38450</v>
      </c>
      <c r="B2270">
        <v>34.76</v>
      </c>
    </row>
    <row r="2271" spans="1:2" x14ac:dyDescent="0.35">
      <c r="A2271" s="25">
        <v>38453</v>
      </c>
      <c r="B2271">
        <v>34.6</v>
      </c>
    </row>
    <row r="2272" spans="1:2" x14ac:dyDescent="0.35">
      <c r="A2272" s="25">
        <v>38454</v>
      </c>
      <c r="B2272">
        <v>34.28</v>
      </c>
    </row>
    <row r="2273" spans="1:2" x14ac:dyDescent="0.35">
      <c r="A2273" s="25">
        <v>38455</v>
      </c>
      <c r="B2273">
        <v>33.6</v>
      </c>
    </row>
    <row r="2274" spans="1:2" x14ac:dyDescent="0.35">
      <c r="A2274" s="25">
        <v>38456</v>
      </c>
      <c r="B2274">
        <v>33.46</v>
      </c>
    </row>
    <row r="2275" spans="1:2" x14ac:dyDescent="0.35">
      <c r="A2275" s="25">
        <v>38457</v>
      </c>
      <c r="B2275">
        <v>32.46</v>
      </c>
    </row>
    <row r="2276" spans="1:2" x14ac:dyDescent="0.35">
      <c r="A2276" s="25">
        <v>38460</v>
      </c>
      <c r="B2276">
        <v>32.549999999999997</v>
      </c>
    </row>
    <row r="2277" spans="1:2" x14ac:dyDescent="0.35">
      <c r="A2277" s="25">
        <v>38461</v>
      </c>
      <c r="B2277">
        <v>33.22</v>
      </c>
    </row>
    <row r="2278" spans="1:2" x14ac:dyDescent="0.35">
      <c r="A2278" s="25">
        <v>38462</v>
      </c>
      <c r="B2278">
        <v>34.65</v>
      </c>
    </row>
    <row r="2279" spans="1:2" x14ac:dyDescent="0.35">
      <c r="A2279" s="25">
        <v>38463</v>
      </c>
      <c r="B2279">
        <v>35.869999999999997</v>
      </c>
    </row>
    <row r="2280" spans="1:2" x14ac:dyDescent="0.35">
      <c r="A2280" s="25">
        <v>38464</v>
      </c>
      <c r="B2280">
        <v>34.869999999999997</v>
      </c>
    </row>
    <row r="2281" spans="1:2" x14ac:dyDescent="0.35">
      <c r="A2281" s="25">
        <v>38467</v>
      </c>
      <c r="B2281">
        <v>35.49</v>
      </c>
    </row>
    <row r="2282" spans="1:2" x14ac:dyDescent="0.35">
      <c r="A2282" s="25">
        <v>38468</v>
      </c>
      <c r="B2282">
        <v>35</v>
      </c>
    </row>
    <row r="2283" spans="1:2" x14ac:dyDescent="0.35">
      <c r="A2283" s="25">
        <v>38469</v>
      </c>
      <c r="B2283">
        <v>34.950000000000003</v>
      </c>
    </row>
    <row r="2284" spans="1:2" x14ac:dyDescent="0.35">
      <c r="A2284" s="25">
        <v>38470</v>
      </c>
      <c r="B2284">
        <v>34.33</v>
      </c>
    </row>
    <row r="2285" spans="1:2" x14ac:dyDescent="0.35">
      <c r="A2285" s="25">
        <v>38471</v>
      </c>
      <c r="B2285">
        <v>34.5</v>
      </c>
    </row>
    <row r="2286" spans="1:2" x14ac:dyDescent="0.35">
      <c r="A2286" s="25">
        <v>38474</v>
      </c>
      <c r="B2286">
        <v>34.380000000000003</v>
      </c>
    </row>
    <row r="2287" spans="1:2" x14ac:dyDescent="0.35">
      <c r="A2287" s="25">
        <v>38475</v>
      </c>
      <c r="B2287">
        <v>34.28</v>
      </c>
    </row>
    <row r="2288" spans="1:2" x14ac:dyDescent="0.35">
      <c r="A2288" s="25">
        <v>38476</v>
      </c>
      <c r="B2288">
        <v>35.18</v>
      </c>
    </row>
    <row r="2289" spans="1:2" x14ac:dyDescent="0.35">
      <c r="A2289" s="25">
        <v>38477</v>
      </c>
      <c r="B2289">
        <v>34.71</v>
      </c>
    </row>
    <row r="2290" spans="1:2" x14ac:dyDescent="0.35">
      <c r="A2290" s="25">
        <v>38478</v>
      </c>
      <c r="B2290">
        <v>34.520000000000003</v>
      </c>
    </row>
    <row r="2291" spans="1:2" x14ac:dyDescent="0.35">
      <c r="A2291" s="25">
        <v>38481</v>
      </c>
      <c r="B2291">
        <v>34.590000000000003</v>
      </c>
    </row>
    <row r="2292" spans="1:2" x14ac:dyDescent="0.35">
      <c r="A2292" s="25">
        <v>38482</v>
      </c>
      <c r="B2292">
        <v>34.06</v>
      </c>
    </row>
    <row r="2293" spans="1:2" x14ac:dyDescent="0.35">
      <c r="A2293" s="25">
        <v>38483</v>
      </c>
      <c r="B2293">
        <v>34.880000000000003</v>
      </c>
    </row>
    <row r="2294" spans="1:2" x14ac:dyDescent="0.35">
      <c r="A2294" s="25">
        <v>38484</v>
      </c>
      <c r="B2294">
        <v>34.71</v>
      </c>
    </row>
    <row r="2295" spans="1:2" x14ac:dyDescent="0.35">
      <c r="A2295" s="25">
        <v>38485</v>
      </c>
      <c r="B2295">
        <v>34.82</v>
      </c>
    </row>
    <row r="2296" spans="1:2" x14ac:dyDescent="0.35">
      <c r="A2296" s="25">
        <v>38488</v>
      </c>
      <c r="B2296">
        <v>35.450000000000003</v>
      </c>
    </row>
    <row r="2297" spans="1:2" x14ac:dyDescent="0.35">
      <c r="A2297" s="25">
        <v>38489</v>
      </c>
      <c r="B2297">
        <v>35.68</v>
      </c>
    </row>
    <row r="2298" spans="1:2" x14ac:dyDescent="0.35">
      <c r="A2298" s="25">
        <v>38490</v>
      </c>
      <c r="B2298">
        <v>35.950000000000003</v>
      </c>
    </row>
    <row r="2299" spans="1:2" x14ac:dyDescent="0.35">
      <c r="A2299" s="25">
        <v>38491</v>
      </c>
      <c r="B2299">
        <v>36.75</v>
      </c>
    </row>
    <row r="2300" spans="1:2" x14ac:dyDescent="0.35">
      <c r="A2300" s="25">
        <v>38492</v>
      </c>
      <c r="B2300">
        <v>36.33</v>
      </c>
    </row>
    <row r="2301" spans="1:2" x14ac:dyDescent="0.35">
      <c r="A2301" s="25">
        <v>38495</v>
      </c>
      <c r="B2301">
        <v>36.799999999999997</v>
      </c>
    </row>
    <row r="2302" spans="1:2" x14ac:dyDescent="0.35">
      <c r="A2302" s="25">
        <v>38496</v>
      </c>
      <c r="B2302">
        <v>36.630000000000003</v>
      </c>
    </row>
    <row r="2303" spans="1:2" x14ac:dyDescent="0.35">
      <c r="A2303" s="25">
        <v>38497</v>
      </c>
      <c r="B2303">
        <v>36.270000000000003</v>
      </c>
    </row>
    <row r="2304" spans="1:2" x14ac:dyDescent="0.35">
      <c r="A2304" s="25">
        <v>38498</v>
      </c>
      <c r="B2304">
        <v>37.14</v>
      </c>
    </row>
    <row r="2305" spans="1:2" x14ac:dyDescent="0.35">
      <c r="A2305" s="25">
        <v>38499</v>
      </c>
      <c r="B2305">
        <v>37.270000000000003</v>
      </c>
    </row>
    <row r="2306" spans="1:2" x14ac:dyDescent="0.35">
      <c r="A2306" s="25">
        <v>38503</v>
      </c>
      <c r="B2306">
        <v>37.200000000000003</v>
      </c>
    </row>
    <row r="2307" spans="1:2" x14ac:dyDescent="0.35">
      <c r="A2307" s="25">
        <v>38504</v>
      </c>
      <c r="B2307">
        <v>38.42</v>
      </c>
    </row>
    <row r="2308" spans="1:2" x14ac:dyDescent="0.35">
      <c r="A2308" s="25">
        <v>38505</v>
      </c>
      <c r="B2308">
        <v>38.5</v>
      </c>
    </row>
    <row r="2309" spans="1:2" x14ac:dyDescent="0.35">
      <c r="A2309" s="25">
        <v>38506</v>
      </c>
      <c r="B2309">
        <v>37.92</v>
      </c>
    </row>
    <row r="2310" spans="1:2" x14ac:dyDescent="0.35">
      <c r="A2310" s="25">
        <v>38509</v>
      </c>
      <c r="B2310">
        <v>38.520000000000003</v>
      </c>
    </row>
    <row r="2311" spans="1:2" x14ac:dyDescent="0.35">
      <c r="A2311" s="25">
        <v>38510</v>
      </c>
      <c r="B2311">
        <v>37.44</v>
      </c>
    </row>
    <row r="2312" spans="1:2" x14ac:dyDescent="0.35">
      <c r="A2312" s="25">
        <v>38511</v>
      </c>
      <c r="B2312">
        <v>36.630000000000003</v>
      </c>
    </row>
    <row r="2313" spans="1:2" x14ac:dyDescent="0.35">
      <c r="A2313" s="25">
        <v>38512</v>
      </c>
      <c r="B2313">
        <v>37.450000000000003</v>
      </c>
    </row>
    <row r="2314" spans="1:2" x14ac:dyDescent="0.35">
      <c r="A2314" s="25">
        <v>38513</v>
      </c>
      <c r="B2314">
        <v>36.81</v>
      </c>
    </row>
    <row r="2315" spans="1:2" x14ac:dyDescent="0.35">
      <c r="A2315" s="25">
        <v>38516</v>
      </c>
      <c r="B2315">
        <v>36.9</v>
      </c>
    </row>
    <row r="2316" spans="1:2" x14ac:dyDescent="0.35">
      <c r="A2316" s="25">
        <v>38517</v>
      </c>
      <c r="B2316">
        <v>36.799999999999997</v>
      </c>
    </row>
    <row r="2317" spans="1:2" x14ac:dyDescent="0.35">
      <c r="A2317" s="25">
        <v>38518</v>
      </c>
      <c r="B2317">
        <v>36.32</v>
      </c>
    </row>
    <row r="2318" spans="1:2" x14ac:dyDescent="0.35">
      <c r="A2318" s="25">
        <v>38519</v>
      </c>
      <c r="B2318">
        <v>36.4</v>
      </c>
    </row>
    <row r="2319" spans="1:2" x14ac:dyDescent="0.35">
      <c r="A2319" s="25">
        <v>38520</v>
      </c>
      <c r="B2319">
        <v>36.299999999999997</v>
      </c>
    </row>
    <row r="2320" spans="1:2" x14ac:dyDescent="0.35">
      <c r="A2320" s="25">
        <v>38523</v>
      </c>
      <c r="B2320">
        <v>36.450000000000003</v>
      </c>
    </row>
    <row r="2321" spans="1:2" x14ac:dyDescent="0.35">
      <c r="A2321" s="25">
        <v>38524</v>
      </c>
      <c r="B2321">
        <v>36.950000000000003</v>
      </c>
    </row>
    <row r="2322" spans="1:2" x14ac:dyDescent="0.35">
      <c r="A2322" s="25">
        <v>38525</v>
      </c>
      <c r="B2322">
        <v>36.9</v>
      </c>
    </row>
    <row r="2323" spans="1:2" x14ac:dyDescent="0.35">
      <c r="A2323" s="25">
        <v>38526</v>
      </c>
      <c r="B2323">
        <v>36.200000000000003</v>
      </c>
    </row>
    <row r="2324" spans="1:2" x14ac:dyDescent="0.35">
      <c r="A2324" s="25">
        <v>38527</v>
      </c>
      <c r="B2324">
        <v>36.090000000000003</v>
      </c>
    </row>
    <row r="2325" spans="1:2" x14ac:dyDescent="0.35">
      <c r="A2325" s="25">
        <v>38530</v>
      </c>
      <c r="B2325">
        <v>35.68</v>
      </c>
    </row>
    <row r="2326" spans="1:2" x14ac:dyDescent="0.35">
      <c r="A2326" s="25">
        <v>38531</v>
      </c>
      <c r="B2326">
        <v>35.799999999999997</v>
      </c>
    </row>
    <row r="2327" spans="1:2" x14ac:dyDescent="0.35">
      <c r="A2327" s="25">
        <v>38532</v>
      </c>
      <c r="B2327">
        <v>34.94</v>
      </c>
    </row>
    <row r="2328" spans="1:2" x14ac:dyDescent="0.35">
      <c r="A2328" s="25">
        <v>38533</v>
      </c>
      <c r="B2328">
        <v>34.65</v>
      </c>
    </row>
    <row r="2329" spans="1:2" x14ac:dyDescent="0.35">
      <c r="A2329" s="25">
        <v>38534</v>
      </c>
      <c r="B2329">
        <v>34.44</v>
      </c>
    </row>
    <row r="2330" spans="1:2" x14ac:dyDescent="0.35">
      <c r="A2330" s="25">
        <v>38538</v>
      </c>
      <c r="B2330">
        <v>34.6</v>
      </c>
    </row>
    <row r="2331" spans="1:2" x14ac:dyDescent="0.35">
      <c r="A2331" s="25">
        <v>38539</v>
      </c>
      <c r="B2331">
        <v>34.119999999999997</v>
      </c>
    </row>
    <row r="2332" spans="1:2" x14ac:dyDescent="0.35">
      <c r="A2332" s="25">
        <v>38540</v>
      </c>
      <c r="B2332">
        <v>34.630000000000003</v>
      </c>
    </row>
    <row r="2333" spans="1:2" x14ac:dyDescent="0.35">
      <c r="A2333" s="25">
        <v>38541</v>
      </c>
      <c r="B2333">
        <v>34.619999999999997</v>
      </c>
    </row>
    <row r="2334" spans="1:2" x14ac:dyDescent="0.35">
      <c r="A2334" s="25">
        <v>38544</v>
      </c>
      <c r="B2334">
        <v>35.76</v>
      </c>
    </row>
    <row r="2335" spans="1:2" x14ac:dyDescent="0.35">
      <c r="A2335" s="25">
        <v>38545</v>
      </c>
      <c r="B2335">
        <v>36.229999999999997</v>
      </c>
    </row>
    <row r="2336" spans="1:2" x14ac:dyDescent="0.35">
      <c r="A2336" s="25">
        <v>38546</v>
      </c>
      <c r="B2336">
        <v>36.729999999999997</v>
      </c>
    </row>
    <row r="2337" spans="1:2" x14ac:dyDescent="0.35">
      <c r="A2337" s="25">
        <v>38547</v>
      </c>
      <c r="B2337">
        <v>36.86</v>
      </c>
    </row>
    <row r="2338" spans="1:2" x14ac:dyDescent="0.35">
      <c r="A2338" s="25">
        <v>38548</v>
      </c>
      <c r="B2338">
        <v>36.58</v>
      </c>
    </row>
    <row r="2339" spans="1:2" x14ac:dyDescent="0.35">
      <c r="A2339" s="25">
        <v>38551</v>
      </c>
      <c r="B2339">
        <v>36.58</v>
      </c>
    </row>
    <row r="2340" spans="1:2" x14ac:dyDescent="0.35">
      <c r="A2340" s="25">
        <v>38552</v>
      </c>
      <c r="B2340">
        <v>37.729999999999997</v>
      </c>
    </row>
    <row r="2341" spans="1:2" x14ac:dyDescent="0.35">
      <c r="A2341" s="25">
        <v>38553</v>
      </c>
      <c r="B2341">
        <v>33.4</v>
      </c>
    </row>
    <row r="2342" spans="1:2" x14ac:dyDescent="0.35">
      <c r="A2342" s="25">
        <v>38554</v>
      </c>
      <c r="B2342">
        <v>32.94</v>
      </c>
    </row>
    <row r="2343" spans="1:2" x14ac:dyDescent="0.35">
      <c r="A2343" s="25">
        <v>38555</v>
      </c>
      <c r="B2343">
        <v>33.53</v>
      </c>
    </row>
    <row r="2344" spans="1:2" x14ac:dyDescent="0.35">
      <c r="A2344" s="25">
        <v>38558</v>
      </c>
      <c r="B2344">
        <v>33.85</v>
      </c>
    </row>
    <row r="2345" spans="1:2" x14ac:dyDescent="0.35">
      <c r="A2345" s="25">
        <v>38559</v>
      </c>
      <c r="B2345">
        <v>34.15</v>
      </c>
    </row>
    <row r="2346" spans="1:2" x14ac:dyDescent="0.35">
      <c r="A2346" s="25">
        <v>38560</v>
      </c>
      <c r="B2346">
        <v>34.29</v>
      </c>
    </row>
    <row r="2347" spans="1:2" x14ac:dyDescent="0.35">
      <c r="A2347" s="25">
        <v>38561</v>
      </c>
      <c r="B2347">
        <v>34.01</v>
      </c>
    </row>
    <row r="2348" spans="1:2" x14ac:dyDescent="0.35">
      <c r="A2348" s="25">
        <v>38562</v>
      </c>
      <c r="B2348">
        <v>33.340000000000003</v>
      </c>
    </row>
    <row r="2349" spans="1:2" x14ac:dyDescent="0.35">
      <c r="A2349" s="25">
        <v>38565</v>
      </c>
      <c r="B2349">
        <v>33.33</v>
      </c>
    </row>
    <row r="2350" spans="1:2" x14ac:dyDescent="0.35">
      <c r="A2350" s="25">
        <v>38566</v>
      </c>
      <c r="B2350">
        <v>33.880000000000003</v>
      </c>
    </row>
    <row r="2351" spans="1:2" x14ac:dyDescent="0.35">
      <c r="A2351" s="25">
        <v>38567</v>
      </c>
      <c r="B2351">
        <v>34.51</v>
      </c>
    </row>
    <row r="2352" spans="1:2" x14ac:dyDescent="0.35">
      <c r="A2352" s="25">
        <v>38568</v>
      </c>
      <c r="B2352">
        <v>34.06</v>
      </c>
    </row>
    <row r="2353" spans="1:2" x14ac:dyDescent="0.35">
      <c r="A2353" s="25">
        <v>38569</v>
      </c>
      <c r="B2353">
        <v>33.520000000000003</v>
      </c>
    </row>
    <row r="2354" spans="1:2" x14ac:dyDescent="0.35">
      <c r="A2354" s="25">
        <v>38572</v>
      </c>
      <c r="B2354">
        <v>33.94</v>
      </c>
    </row>
    <row r="2355" spans="1:2" x14ac:dyDescent="0.35">
      <c r="A2355" s="25">
        <v>38573</v>
      </c>
      <c r="B2355">
        <v>34.06</v>
      </c>
    </row>
    <row r="2356" spans="1:2" x14ac:dyDescent="0.35">
      <c r="A2356" s="25">
        <v>38574</v>
      </c>
      <c r="B2356">
        <v>34.19</v>
      </c>
    </row>
    <row r="2357" spans="1:2" x14ac:dyDescent="0.35">
      <c r="A2357" s="25">
        <v>38575</v>
      </c>
      <c r="B2357">
        <v>34.94</v>
      </c>
    </row>
    <row r="2358" spans="1:2" x14ac:dyDescent="0.35">
      <c r="A2358" s="25">
        <v>38576</v>
      </c>
      <c r="B2358">
        <v>34.6</v>
      </c>
    </row>
    <row r="2359" spans="1:2" x14ac:dyDescent="0.35">
      <c r="A2359" s="25">
        <v>38579</v>
      </c>
      <c r="B2359">
        <v>34.6</v>
      </c>
    </row>
    <row r="2360" spans="1:2" x14ac:dyDescent="0.35">
      <c r="A2360" s="25">
        <v>38580</v>
      </c>
      <c r="B2360">
        <v>34.229999999999997</v>
      </c>
    </row>
    <row r="2361" spans="1:2" x14ac:dyDescent="0.35">
      <c r="A2361" s="25">
        <v>38581</v>
      </c>
      <c r="B2361">
        <v>34.39</v>
      </c>
    </row>
    <row r="2362" spans="1:2" x14ac:dyDescent="0.35">
      <c r="A2362" s="25">
        <v>38582</v>
      </c>
      <c r="B2362">
        <v>34.36</v>
      </c>
    </row>
    <row r="2363" spans="1:2" x14ac:dyDescent="0.35">
      <c r="A2363" s="25">
        <v>38583</v>
      </c>
      <c r="B2363">
        <v>34</v>
      </c>
    </row>
    <row r="2364" spans="1:2" x14ac:dyDescent="0.35">
      <c r="A2364" s="25">
        <v>38586</v>
      </c>
      <c r="B2364">
        <v>33.200000000000003</v>
      </c>
    </row>
    <row r="2365" spans="1:2" x14ac:dyDescent="0.35">
      <c r="A2365" s="25">
        <v>38587</v>
      </c>
      <c r="B2365">
        <v>33.11</v>
      </c>
    </row>
    <row r="2366" spans="1:2" x14ac:dyDescent="0.35">
      <c r="A2366" s="25">
        <v>38588</v>
      </c>
      <c r="B2366">
        <v>33.47</v>
      </c>
    </row>
    <row r="2367" spans="1:2" x14ac:dyDescent="0.35">
      <c r="A2367" s="25">
        <v>38589</v>
      </c>
      <c r="B2367">
        <v>33.479999999999997</v>
      </c>
    </row>
    <row r="2368" spans="1:2" x14ac:dyDescent="0.35">
      <c r="A2368" s="25">
        <v>38590</v>
      </c>
      <c r="B2368">
        <v>33.57</v>
      </c>
    </row>
    <row r="2369" spans="1:2" x14ac:dyDescent="0.35">
      <c r="A2369" s="25">
        <v>38593</v>
      </c>
      <c r="B2369">
        <v>33.68</v>
      </c>
    </row>
    <row r="2370" spans="1:2" x14ac:dyDescent="0.35">
      <c r="A2370" s="25">
        <v>38594</v>
      </c>
      <c r="B2370">
        <v>33.18</v>
      </c>
    </row>
    <row r="2371" spans="1:2" x14ac:dyDescent="0.35">
      <c r="A2371" s="25">
        <v>38595</v>
      </c>
      <c r="B2371">
        <v>33.32</v>
      </c>
    </row>
    <row r="2372" spans="1:2" x14ac:dyDescent="0.35">
      <c r="A2372" s="25">
        <v>38596</v>
      </c>
      <c r="B2372">
        <v>33.24</v>
      </c>
    </row>
    <row r="2373" spans="1:2" x14ac:dyDescent="0.35">
      <c r="A2373" s="25">
        <v>38597</v>
      </c>
      <c r="B2373">
        <v>33.17</v>
      </c>
    </row>
    <row r="2374" spans="1:2" x14ac:dyDescent="0.35">
      <c r="A2374" s="25">
        <v>38601</v>
      </c>
      <c r="B2374">
        <v>33.68</v>
      </c>
    </row>
    <row r="2375" spans="1:2" x14ac:dyDescent="0.35">
      <c r="A2375" s="25">
        <v>38602</v>
      </c>
      <c r="B2375">
        <v>34.06</v>
      </c>
    </row>
    <row r="2376" spans="1:2" x14ac:dyDescent="0.35">
      <c r="A2376" s="25">
        <v>38603</v>
      </c>
      <c r="B2376">
        <v>33.340000000000003</v>
      </c>
    </row>
    <row r="2377" spans="1:2" x14ac:dyDescent="0.35">
      <c r="A2377" s="25">
        <v>38604</v>
      </c>
      <c r="B2377">
        <v>33.46</v>
      </c>
    </row>
    <row r="2378" spans="1:2" x14ac:dyDescent="0.35">
      <c r="A2378" s="25">
        <v>38607</v>
      </c>
      <c r="B2378">
        <v>33.909999999999997</v>
      </c>
    </row>
    <row r="2379" spans="1:2" x14ac:dyDescent="0.35">
      <c r="A2379" s="25">
        <v>38608</v>
      </c>
      <c r="B2379">
        <v>34.299999999999997</v>
      </c>
    </row>
    <row r="2380" spans="1:2" x14ac:dyDescent="0.35">
      <c r="A2380" s="25">
        <v>38609</v>
      </c>
      <c r="B2380">
        <v>33.799999999999997</v>
      </c>
    </row>
    <row r="2381" spans="1:2" x14ac:dyDescent="0.35">
      <c r="A2381" s="25">
        <v>38610</v>
      </c>
      <c r="B2381">
        <v>33.57</v>
      </c>
    </row>
    <row r="2382" spans="1:2" x14ac:dyDescent="0.35">
      <c r="A2382" s="25">
        <v>38611</v>
      </c>
      <c r="B2382">
        <v>33.17</v>
      </c>
    </row>
    <row r="2383" spans="1:2" x14ac:dyDescent="0.35">
      <c r="A2383" s="25">
        <v>38614</v>
      </c>
      <c r="B2383">
        <v>32.75</v>
      </c>
    </row>
    <row r="2384" spans="1:2" x14ac:dyDescent="0.35">
      <c r="A2384" s="25">
        <v>38615</v>
      </c>
      <c r="B2384">
        <v>32.64</v>
      </c>
    </row>
    <row r="2385" spans="1:2" x14ac:dyDescent="0.35">
      <c r="A2385" s="25">
        <v>38616</v>
      </c>
      <c r="B2385">
        <v>31.97</v>
      </c>
    </row>
    <row r="2386" spans="1:2" x14ac:dyDescent="0.35">
      <c r="A2386" s="25">
        <v>38617</v>
      </c>
      <c r="B2386">
        <v>32.04</v>
      </c>
    </row>
    <row r="2387" spans="1:2" x14ac:dyDescent="0.35">
      <c r="A2387" s="25">
        <v>38618</v>
      </c>
      <c r="B2387">
        <v>32.130000000000003</v>
      </c>
    </row>
    <row r="2388" spans="1:2" x14ac:dyDescent="0.35">
      <c r="A2388" s="25">
        <v>38621</v>
      </c>
      <c r="B2388">
        <v>32.18</v>
      </c>
    </row>
    <row r="2389" spans="1:2" x14ac:dyDescent="0.35">
      <c r="A2389" s="25">
        <v>38622</v>
      </c>
      <c r="B2389">
        <v>32.479999999999997</v>
      </c>
    </row>
    <row r="2390" spans="1:2" x14ac:dyDescent="0.35">
      <c r="A2390" s="25">
        <v>38623</v>
      </c>
      <c r="B2390">
        <v>32.35</v>
      </c>
    </row>
    <row r="2391" spans="1:2" x14ac:dyDescent="0.35">
      <c r="A2391" s="25">
        <v>38624</v>
      </c>
      <c r="B2391">
        <v>33.46</v>
      </c>
    </row>
    <row r="2392" spans="1:2" x14ac:dyDescent="0.35">
      <c r="A2392" s="25">
        <v>38625</v>
      </c>
      <c r="B2392">
        <v>33.840000000000003</v>
      </c>
    </row>
    <row r="2393" spans="1:2" x14ac:dyDescent="0.35">
      <c r="A2393" s="25">
        <v>38628</v>
      </c>
      <c r="B2393">
        <v>33.770000000000003</v>
      </c>
    </row>
    <row r="2394" spans="1:2" x14ac:dyDescent="0.35">
      <c r="A2394" s="25">
        <v>38629</v>
      </c>
      <c r="B2394">
        <v>33.57</v>
      </c>
    </row>
    <row r="2395" spans="1:2" x14ac:dyDescent="0.35">
      <c r="A2395" s="25">
        <v>38630</v>
      </c>
      <c r="B2395">
        <v>33.49</v>
      </c>
    </row>
    <row r="2396" spans="1:2" x14ac:dyDescent="0.35">
      <c r="A2396" s="25">
        <v>38631</v>
      </c>
      <c r="B2396">
        <v>33.799999999999997</v>
      </c>
    </row>
    <row r="2397" spans="1:2" x14ac:dyDescent="0.35">
      <c r="A2397" s="25">
        <v>38632</v>
      </c>
      <c r="B2397">
        <v>34.159999999999997</v>
      </c>
    </row>
    <row r="2398" spans="1:2" x14ac:dyDescent="0.35">
      <c r="A2398" s="25">
        <v>38635</v>
      </c>
      <c r="B2398">
        <v>34.53</v>
      </c>
    </row>
    <row r="2399" spans="1:2" x14ac:dyDescent="0.35">
      <c r="A2399" s="25">
        <v>38636</v>
      </c>
      <c r="B2399">
        <v>34.1</v>
      </c>
    </row>
    <row r="2400" spans="1:2" x14ac:dyDescent="0.35">
      <c r="A2400" s="25">
        <v>38637</v>
      </c>
      <c r="B2400">
        <v>33.93</v>
      </c>
    </row>
    <row r="2401" spans="1:2" x14ac:dyDescent="0.35">
      <c r="A2401" s="25">
        <v>38638</v>
      </c>
      <c r="B2401">
        <v>33.369999999999997</v>
      </c>
    </row>
    <row r="2402" spans="1:2" x14ac:dyDescent="0.35">
      <c r="A2402" s="25">
        <v>38639</v>
      </c>
      <c r="B2402">
        <v>33.520000000000003</v>
      </c>
    </row>
    <row r="2403" spans="1:2" x14ac:dyDescent="0.35">
      <c r="A2403" s="25">
        <v>38642</v>
      </c>
      <c r="B2403">
        <v>34.159999999999997</v>
      </c>
    </row>
    <row r="2404" spans="1:2" x14ac:dyDescent="0.35">
      <c r="A2404" s="25">
        <v>38643</v>
      </c>
      <c r="B2404">
        <v>33.700000000000003</v>
      </c>
    </row>
    <row r="2405" spans="1:2" x14ac:dyDescent="0.35">
      <c r="A2405" s="25">
        <v>38644</v>
      </c>
      <c r="B2405">
        <v>35.909999999999997</v>
      </c>
    </row>
    <row r="2406" spans="1:2" x14ac:dyDescent="0.35">
      <c r="A2406" s="25">
        <v>38645</v>
      </c>
      <c r="B2406">
        <v>35.26</v>
      </c>
    </row>
    <row r="2407" spans="1:2" x14ac:dyDescent="0.35">
      <c r="A2407" s="25">
        <v>38646</v>
      </c>
      <c r="B2407">
        <v>35.29</v>
      </c>
    </row>
    <row r="2408" spans="1:2" x14ac:dyDescent="0.35">
      <c r="A2408" s="25">
        <v>38649</v>
      </c>
      <c r="B2408">
        <v>35.28</v>
      </c>
    </row>
    <row r="2409" spans="1:2" x14ac:dyDescent="0.35">
      <c r="A2409" s="25">
        <v>38650</v>
      </c>
      <c r="B2409">
        <v>35.119999999999997</v>
      </c>
    </row>
    <row r="2410" spans="1:2" x14ac:dyDescent="0.35">
      <c r="A2410" s="25">
        <v>38651</v>
      </c>
      <c r="B2410">
        <v>35.46</v>
      </c>
    </row>
    <row r="2411" spans="1:2" x14ac:dyDescent="0.35">
      <c r="A2411" s="25">
        <v>38652</v>
      </c>
      <c r="B2411">
        <v>35.450000000000003</v>
      </c>
    </row>
    <row r="2412" spans="1:2" x14ac:dyDescent="0.35">
      <c r="A2412" s="25">
        <v>38653</v>
      </c>
      <c r="B2412">
        <v>35.58</v>
      </c>
    </row>
    <row r="2413" spans="1:2" x14ac:dyDescent="0.35">
      <c r="A2413" s="25">
        <v>38656</v>
      </c>
      <c r="B2413">
        <v>36.97</v>
      </c>
    </row>
    <row r="2414" spans="1:2" x14ac:dyDescent="0.35">
      <c r="A2414" s="25">
        <v>38657</v>
      </c>
      <c r="B2414">
        <v>37.72</v>
      </c>
    </row>
    <row r="2415" spans="1:2" x14ac:dyDescent="0.35">
      <c r="A2415" s="25">
        <v>38658</v>
      </c>
      <c r="B2415">
        <v>37.99</v>
      </c>
    </row>
    <row r="2416" spans="1:2" x14ac:dyDescent="0.35">
      <c r="A2416" s="25">
        <v>38659</v>
      </c>
      <c r="B2416">
        <v>37.450000000000003</v>
      </c>
    </row>
    <row r="2417" spans="1:2" x14ac:dyDescent="0.35">
      <c r="A2417" s="25">
        <v>38660</v>
      </c>
      <c r="B2417">
        <v>37.869999999999997</v>
      </c>
    </row>
    <row r="2418" spans="1:2" x14ac:dyDescent="0.35">
      <c r="A2418" s="25">
        <v>38663</v>
      </c>
      <c r="B2418">
        <v>37.9</v>
      </c>
    </row>
    <row r="2419" spans="1:2" x14ac:dyDescent="0.35">
      <c r="A2419" s="25">
        <v>38664</v>
      </c>
      <c r="B2419">
        <v>37.97</v>
      </c>
    </row>
    <row r="2420" spans="1:2" x14ac:dyDescent="0.35">
      <c r="A2420" s="25">
        <v>38665</v>
      </c>
      <c r="B2420">
        <v>37.75</v>
      </c>
    </row>
    <row r="2421" spans="1:2" x14ac:dyDescent="0.35">
      <c r="A2421" s="25">
        <v>38666</v>
      </c>
      <c r="B2421">
        <v>38.69</v>
      </c>
    </row>
    <row r="2422" spans="1:2" x14ac:dyDescent="0.35">
      <c r="A2422" s="25">
        <v>38667</v>
      </c>
      <c r="B2422">
        <v>38.49</v>
      </c>
    </row>
    <row r="2423" spans="1:2" x14ac:dyDescent="0.35">
      <c r="A2423" s="25">
        <v>38670</v>
      </c>
      <c r="B2423">
        <v>38.450000000000003</v>
      </c>
    </row>
    <row r="2424" spans="1:2" x14ac:dyDescent="0.35">
      <c r="A2424" s="25">
        <v>38671</v>
      </c>
      <c r="B2424">
        <v>37.65</v>
      </c>
    </row>
    <row r="2425" spans="1:2" x14ac:dyDescent="0.35">
      <c r="A2425" s="25">
        <v>38672</v>
      </c>
      <c r="B2425">
        <v>40.04</v>
      </c>
    </row>
    <row r="2426" spans="1:2" x14ac:dyDescent="0.35">
      <c r="A2426" s="25">
        <v>38673</v>
      </c>
      <c r="B2426">
        <v>42.23</v>
      </c>
    </row>
    <row r="2427" spans="1:2" x14ac:dyDescent="0.35">
      <c r="A2427" s="25">
        <v>38674</v>
      </c>
      <c r="B2427">
        <v>41.54</v>
      </c>
    </row>
    <row r="2428" spans="1:2" x14ac:dyDescent="0.35">
      <c r="A2428" s="25">
        <v>38677</v>
      </c>
      <c r="B2428">
        <v>42.27</v>
      </c>
    </row>
    <row r="2429" spans="1:2" x14ac:dyDescent="0.35">
      <c r="A2429" s="25">
        <v>38678</v>
      </c>
      <c r="B2429">
        <v>42.36</v>
      </c>
    </row>
    <row r="2430" spans="1:2" x14ac:dyDescent="0.35">
      <c r="A2430" s="25">
        <v>38679</v>
      </c>
      <c r="B2430">
        <v>42.5</v>
      </c>
    </row>
    <row r="2431" spans="1:2" x14ac:dyDescent="0.35">
      <c r="A2431" s="25">
        <v>38681</v>
      </c>
      <c r="B2431">
        <v>42.13</v>
      </c>
    </row>
    <row r="2432" spans="1:2" x14ac:dyDescent="0.35">
      <c r="A2432" s="25">
        <v>38684</v>
      </c>
      <c r="B2432">
        <v>41.11</v>
      </c>
    </row>
    <row r="2433" spans="1:2" x14ac:dyDescent="0.35">
      <c r="A2433" s="25">
        <v>38685</v>
      </c>
      <c r="B2433">
        <v>40.19</v>
      </c>
    </row>
    <row r="2434" spans="1:2" x14ac:dyDescent="0.35">
      <c r="A2434" s="25">
        <v>38686</v>
      </c>
      <c r="B2434">
        <v>40.229999999999997</v>
      </c>
    </row>
    <row r="2435" spans="1:2" x14ac:dyDescent="0.35">
      <c r="A2435" s="25">
        <v>38687</v>
      </c>
      <c r="B2435">
        <v>41.07</v>
      </c>
    </row>
    <row r="2436" spans="1:2" x14ac:dyDescent="0.35">
      <c r="A2436" s="25">
        <v>38688</v>
      </c>
      <c r="B2436">
        <v>41.21</v>
      </c>
    </row>
    <row r="2437" spans="1:2" x14ac:dyDescent="0.35">
      <c r="A2437" s="25">
        <v>38691</v>
      </c>
      <c r="B2437">
        <v>40.47</v>
      </c>
    </row>
    <row r="2438" spans="1:2" x14ac:dyDescent="0.35">
      <c r="A2438" s="25">
        <v>38692</v>
      </c>
      <c r="B2438">
        <v>40.19</v>
      </c>
    </row>
    <row r="2439" spans="1:2" x14ac:dyDescent="0.35">
      <c r="A2439" s="25">
        <v>38693</v>
      </c>
      <c r="B2439">
        <v>40.11</v>
      </c>
    </row>
    <row r="2440" spans="1:2" x14ac:dyDescent="0.35">
      <c r="A2440" s="25">
        <v>38694</v>
      </c>
      <c r="B2440">
        <v>40.35</v>
      </c>
    </row>
    <row r="2441" spans="1:2" x14ac:dyDescent="0.35">
      <c r="A2441" s="25">
        <v>38695</v>
      </c>
      <c r="B2441">
        <v>40.31</v>
      </c>
    </row>
    <row r="2442" spans="1:2" x14ac:dyDescent="0.35">
      <c r="A2442" s="25">
        <v>38698</v>
      </c>
      <c r="B2442">
        <v>40.08</v>
      </c>
    </row>
    <row r="2443" spans="1:2" x14ac:dyDescent="0.35">
      <c r="A2443" s="25">
        <v>38699</v>
      </c>
      <c r="B2443">
        <v>41.2</v>
      </c>
    </row>
    <row r="2444" spans="1:2" x14ac:dyDescent="0.35">
      <c r="A2444" s="25">
        <v>38700</v>
      </c>
      <c r="B2444">
        <v>41.3</v>
      </c>
    </row>
    <row r="2445" spans="1:2" x14ac:dyDescent="0.35">
      <c r="A2445" s="25">
        <v>38701</v>
      </c>
      <c r="B2445">
        <v>41.75</v>
      </c>
    </row>
    <row r="2446" spans="1:2" x14ac:dyDescent="0.35">
      <c r="A2446" s="25">
        <v>38702</v>
      </c>
      <c r="B2446">
        <v>42.32</v>
      </c>
    </row>
    <row r="2447" spans="1:2" x14ac:dyDescent="0.35">
      <c r="A2447" s="25">
        <v>38705</v>
      </c>
      <c r="B2447">
        <v>41.05</v>
      </c>
    </row>
    <row r="2448" spans="1:2" x14ac:dyDescent="0.35">
      <c r="A2448" s="25">
        <v>38706</v>
      </c>
      <c r="B2448">
        <v>40.68</v>
      </c>
    </row>
    <row r="2449" spans="1:2" x14ac:dyDescent="0.35">
      <c r="A2449" s="25">
        <v>38707</v>
      </c>
      <c r="B2449">
        <v>40.47</v>
      </c>
    </row>
    <row r="2450" spans="1:2" x14ac:dyDescent="0.35">
      <c r="A2450" s="25">
        <v>38708</v>
      </c>
      <c r="B2450">
        <v>40.83</v>
      </c>
    </row>
    <row r="2451" spans="1:2" x14ac:dyDescent="0.35">
      <c r="A2451" s="25">
        <v>38709</v>
      </c>
      <c r="B2451">
        <v>40.630000000000003</v>
      </c>
    </row>
    <row r="2452" spans="1:2" x14ac:dyDescent="0.35">
      <c r="A2452" s="25">
        <v>38713</v>
      </c>
      <c r="B2452">
        <v>39.94</v>
      </c>
    </row>
    <row r="2453" spans="1:2" x14ac:dyDescent="0.35">
      <c r="A2453" s="25">
        <v>38714</v>
      </c>
      <c r="B2453">
        <v>40.25</v>
      </c>
    </row>
    <row r="2454" spans="1:2" x14ac:dyDescent="0.35">
      <c r="A2454" s="25">
        <v>38715</v>
      </c>
      <c r="B2454">
        <v>39.56</v>
      </c>
    </row>
    <row r="2455" spans="1:2" x14ac:dyDescent="0.35">
      <c r="A2455" s="25">
        <v>38716</v>
      </c>
      <c r="B2455">
        <v>39.18</v>
      </c>
    </row>
    <row r="2456" spans="1:2" x14ac:dyDescent="0.35">
      <c r="A2456" s="25">
        <v>38720</v>
      </c>
      <c r="B2456">
        <v>40.909999999999997</v>
      </c>
    </row>
    <row r="2457" spans="1:2" x14ac:dyDescent="0.35">
      <c r="A2457" s="25">
        <v>38721</v>
      </c>
      <c r="B2457">
        <v>40.97</v>
      </c>
    </row>
    <row r="2458" spans="1:2" x14ac:dyDescent="0.35">
      <c r="A2458" s="25">
        <v>38722</v>
      </c>
      <c r="B2458">
        <v>41.53</v>
      </c>
    </row>
    <row r="2459" spans="1:2" x14ac:dyDescent="0.35">
      <c r="A2459" s="25">
        <v>38723</v>
      </c>
      <c r="B2459">
        <v>43.21</v>
      </c>
    </row>
    <row r="2460" spans="1:2" x14ac:dyDescent="0.35">
      <c r="A2460" s="25">
        <v>38726</v>
      </c>
      <c r="B2460">
        <v>43.42</v>
      </c>
    </row>
    <row r="2461" spans="1:2" x14ac:dyDescent="0.35">
      <c r="A2461" s="25">
        <v>38727</v>
      </c>
      <c r="B2461">
        <v>42.98</v>
      </c>
    </row>
    <row r="2462" spans="1:2" x14ac:dyDescent="0.35">
      <c r="A2462" s="25">
        <v>38728</v>
      </c>
      <c r="B2462">
        <v>41.87</v>
      </c>
    </row>
    <row r="2463" spans="1:2" x14ac:dyDescent="0.35">
      <c r="A2463" s="25">
        <v>38729</v>
      </c>
      <c r="B2463">
        <v>40.89</v>
      </c>
    </row>
    <row r="2464" spans="1:2" x14ac:dyDescent="0.35">
      <c r="A2464" s="25">
        <v>38730</v>
      </c>
      <c r="B2464">
        <v>39.9</v>
      </c>
    </row>
    <row r="2465" spans="1:2" x14ac:dyDescent="0.35">
      <c r="A2465" s="25">
        <v>38734</v>
      </c>
      <c r="B2465">
        <v>40.11</v>
      </c>
    </row>
    <row r="2466" spans="1:2" x14ac:dyDescent="0.35">
      <c r="A2466" s="25">
        <v>38735</v>
      </c>
      <c r="B2466">
        <v>35.18</v>
      </c>
    </row>
    <row r="2467" spans="1:2" x14ac:dyDescent="0.35">
      <c r="A2467" s="25">
        <v>38736</v>
      </c>
      <c r="B2467">
        <v>34.33</v>
      </c>
    </row>
    <row r="2468" spans="1:2" x14ac:dyDescent="0.35">
      <c r="A2468" s="25">
        <v>38737</v>
      </c>
      <c r="B2468">
        <v>33.74</v>
      </c>
    </row>
    <row r="2469" spans="1:2" x14ac:dyDescent="0.35">
      <c r="A2469" s="25">
        <v>38740</v>
      </c>
      <c r="B2469">
        <v>34.17</v>
      </c>
    </row>
    <row r="2470" spans="1:2" x14ac:dyDescent="0.35">
      <c r="A2470" s="25">
        <v>38741</v>
      </c>
      <c r="B2470">
        <v>34.869999999999997</v>
      </c>
    </row>
    <row r="2471" spans="1:2" x14ac:dyDescent="0.35">
      <c r="A2471" s="25">
        <v>38742</v>
      </c>
      <c r="B2471">
        <v>34.49</v>
      </c>
    </row>
    <row r="2472" spans="1:2" x14ac:dyDescent="0.35">
      <c r="A2472" s="25">
        <v>38743</v>
      </c>
      <c r="B2472">
        <v>35.17</v>
      </c>
    </row>
    <row r="2473" spans="1:2" x14ac:dyDescent="0.35">
      <c r="A2473" s="25">
        <v>38744</v>
      </c>
      <c r="B2473">
        <v>35.090000000000003</v>
      </c>
    </row>
    <row r="2474" spans="1:2" x14ac:dyDescent="0.35">
      <c r="A2474" s="25">
        <v>38747</v>
      </c>
      <c r="B2474">
        <v>35.049999999999997</v>
      </c>
    </row>
    <row r="2475" spans="1:2" x14ac:dyDescent="0.35">
      <c r="A2475" s="25">
        <v>38748</v>
      </c>
      <c r="B2475">
        <v>34.380000000000003</v>
      </c>
    </row>
    <row r="2476" spans="1:2" x14ac:dyDescent="0.35">
      <c r="A2476" s="25">
        <v>38749</v>
      </c>
      <c r="B2476">
        <v>35</v>
      </c>
    </row>
    <row r="2477" spans="1:2" x14ac:dyDescent="0.35">
      <c r="A2477" s="25">
        <v>38750</v>
      </c>
      <c r="B2477">
        <v>34.25</v>
      </c>
    </row>
    <row r="2478" spans="1:2" x14ac:dyDescent="0.35">
      <c r="A2478" s="25">
        <v>38751</v>
      </c>
      <c r="B2478">
        <v>33.54</v>
      </c>
    </row>
    <row r="2479" spans="1:2" x14ac:dyDescent="0.35">
      <c r="A2479" s="25">
        <v>38754</v>
      </c>
      <c r="B2479">
        <v>32.92</v>
      </c>
    </row>
    <row r="2480" spans="1:2" x14ac:dyDescent="0.35">
      <c r="A2480" s="25">
        <v>38755</v>
      </c>
      <c r="B2480">
        <v>33.020000000000003</v>
      </c>
    </row>
    <row r="2481" spans="1:2" x14ac:dyDescent="0.35">
      <c r="A2481" s="25">
        <v>38756</v>
      </c>
      <c r="B2481">
        <v>33</v>
      </c>
    </row>
    <row r="2482" spans="1:2" x14ac:dyDescent="0.35">
      <c r="A2482" s="25">
        <v>38757</v>
      </c>
      <c r="B2482">
        <v>32.5</v>
      </c>
    </row>
    <row r="2483" spans="1:2" x14ac:dyDescent="0.35">
      <c r="A2483" s="25">
        <v>38758</v>
      </c>
      <c r="B2483">
        <v>32.51</v>
      </c>
    </row>
    <row r="2484" spans="1:2" x14ac:dyDescent="0.35">
      <c r="A2484" s="25">
        <v>38761</v>
      </c>
      <c r="B2484">
        <v>32.04</v>
      </c>
    </row>
    <row r="2485" spans="1:2" x14ac:dyDescent="0.35">
      <c r="A2485" s="25">
        <v>38762</v>
      </c>
      <c r="B2485">
        <v>32.72</v>
      </c>
    </row>
    <row r="2486" spans="1:2" x14ac:dyDescent="0.35">
      <c r="A2486" s="25">
        <v>38763</v>
      </c>
      <c r="B2486">
        <v>33.020000000000003</v>
      </c>
    </row>
    <row r="2487" spans="1:2" x14ac:dyDescent="0.35">
      <c r="A2487" s="25">
        <v>38764</v>
      </c>
      <c r="B2487">
        <v>32.75</v>
      </c>
    </row>
    <row r="2488" spans="1:2" x14ac:dyDescent="0.35">
      <c r="A2488" s="25">
        <v>38765</v>
      </c>
      <c r="B2488">
        <v>32.76</v>
      </c>
    </row>
    <row r="2489" spans="1:2" x14ac:dyDescent="0.35">
      <c r="A2489" s="25">
        <v>38769</v>
      </c>
      <c r="B2489">
        <v>32.39</v>
      </c>
    </row>
    <row r="2490" spans="1:2" x14ac:dyDescent="0.35">
      <c r="A2490" s="25">
        <v>38770</v>
      </c>
      <c r="B2490">
        <v>33.159999999999997</v>
      </c>
    </row>
    <row r="2491" spans="1:2" x14ac:dyDescent="0.35">
      <c r="A2491" s="25">
        <v>38771</v>
      </c>
      <c r="B2491">
        <v>33.15</v>
      </c>
    </row>
    <row r="2492" spans="1:2" x14ac:dyDescent="0.35">
      <c r="A2492" s="25">
        <v>38772</v>
      </c>
      <c r="B2492">
        <v>33.01</v>
      </c>
    </row>
    <row r="2493" spans="1:2" x14ac:dyDescent="0.35">
      <c r="A2493" s="25">
        <v>38775</v>
      </c>
      <c r="B2493">
        <v>32.74</v>
      </c>
    </row>
    <row r="2494" spans="1:2" x14ac:dyDescent="0.35">
      <c r="A2494" s="25">
        <v>38776</v>
      </c>
      <c r="B2494">
        <v>32.06</v>
      </c>
    </row>
    <row r="2495" spans="1:2" x14ac:dyDescent="0.35">
      <c r="A2495" s="25">
        <v>38777</v>
      </c>
      <c r="B2495">
        <v>32.18</v>
      </c>
    </row>
    <row r="2496" spans="1:2" x14ac:dyDescent="0.35">
      <c r="A2496" s="25">
        <v>38778</v>
      </c>
      <c r="B2496">
        <v>31.7</v>
      </c>
    </row>
    <row r="2497" spans="1:2" x14ac:dyDescent="0.35">
      <c r="A2497" s="25">
        <v>38779</v>
      </c>
      <c r="B2497">
        <v>31.45</v>
      </c>
    </row>
    <row r="2498" spans="1:2" x14ac:dyDescent="0.35">
      <c r="A2498" s="25">
        <v>38782</v>
      </c>
      <c r="B2498">
        <v>31.57</v>
      </c>
    </row>
    <row r="2499" spans="1:2" x14ac:dyDescent="0.35">
      <c r="A2499" s="25">
        <v>38783</v>
      </c>
      <c r="B2499">
        <v>31.43</v>
      </c>
    </row>
    <row r="2500" spans="1:2" x14ac:dyDescent="0.35">
      <c r="A2500" s="25">
        <v>38784</v>
      </c>
      <c r="B2500">
        <v>30.99</v>
      </c>
    </row>
    <row r="2501" spans="1:2" x14ac:dyDescent="0.35">
      <c r="A2501" s="25">
        <v>38785</v>
      </c>
      <c r="B2501">
        <v>30.28</v>
      </c>
    </row>
    <row r="2502" spans="1:2" x14ac:dyDescent="0.35">
      <c r="A2502" s="25">
        <v>38786</v>
      </c>
      <c r="B2502">
        <v>30.58</v>
      </c>
    </row>
    <row r="2503" spans="1:2" x14ac:dyDescent="0.35">
      <c r="A2503" s="25">
        <v>38789</v>
      </c>
      <c r="B2503">
        <v>30.15</v>
      </c>
    </row>
    <row r="2504" spans="1:2" x14ac:dyDescent="0.35">
      <c r="A2504" s="25">
        <v>38790</v>
      </c>
      <c r="B2504">
        <v>30.99</v>
      </c>
    </row>
    <row r="2505" spans="1:2" x14ac:dyDescent="0.35">
      <c r="A2505" s="25">
        <v>38791</v>
      </c>
      <c r="B2505">
        <v>30.53</v>
      </c>
    </row>
    <row r="2506" spans="1:2" x14ac:dyDescent="0.35">
      <c r="A2506" s="25">
        <v>38792</v>
      </c>
      <c r="B2506">
        <v>30.13</v>
      </c>
    </row>
    <row r="2507" spans="1:2" x14ac:dyDescent="0.35">
      <c r="A2507" s="25">
        <v>38793</v>
      </c>
      <c r="B2507">
        <v>30.07</v>
      </c>
    </row>
    <row r="2508" spans="1:2" x14ac:dyDescent="0.35">
      <c r="A2508" s="25">
        <v>38796</v>
      </c>
      <c r="B2508">
        <v>30.44</v>
      </c>
    </row>
    <row r="2509" spans="1:2" x14ac:dyDescent="0.35">
      <c r="A2509" s="25">
        <v>38797</v>
      </c>
      <c r="B2509">
        <v>30.11</v>
      </c>
    </row>
    <row r="2510" spans="1:2" x14ac:dyDescent="0.35">
      <c r="A2510" s="25">
        <v>38798</v>
      </c>
      <c r="B2510">
        <v>30.75</v>
      </c>
    </row>
    <row r="2511" spans="1:2" x14ac:dyDescent="0.35">
      <c r="A2511" s="25">
        <v>38799</v>
      </c>
      <c r="B2511">
        <v>31.83</v>
      </c>
    </row>
    <row r="2512" spans="1:2" x14ac:dyDescent="0.35">
      <c r="A2512" s="25">
        <v>38800</v>
      </c>
      <c r="B2512">
        <v>31.77</v>
      </c>
    </row>
    <row r="2513" spans="1:2" x14ac:dyDescent="0.35">
      <c r="A2513" s="25">
        <v>38803</v>
      </c>
      <c r="B2513">
        <v>31.45</v>
      </c>
    </row>
    <row r="2514" spans="1:2" x14ac:dyDescent="0.35">
      <c r="A2514" s="25">
        <v>38804</v>
      </c>
      <c r="B2514">
        <v>32.39</v>
      </c>
    </row>
    <row r="2515" spans="1:2" x14ac:dyDescent="0.35">
      <c r="A2515" s="25">
        <v>38805</v>
      </c>
      <c r="B2515">
        <v>32.56</v>
      </c>
    </row>
    <row r="2516" spans="1:2" x14ac:dyDescent="0.35">
      <c r="A2516" s="25">
        <v>38806</v>
      </c>
      <c r="B2516">
        <v>32.42</v>
      </c>
    </row>
    <row r="2517" spans="1:2" x14ac:dyDescent="0.35">
      <c r="A2517" s="25">
        <v>38807</v>
      </c>
      <c r="B2517">
        <v>32.26</v>
      </c>
    </row>
    <row r="2518" spans="1:2" x14ac:dyDescent="0.35">
      <c r="A2518" s="25">
        <v>38810</v>
      </c>
      <c r="B2518">
        <v>31.89</v>
      </c>
    </row>
    <row r="2519" spans="1:2" x14ac:dyDescent="0.35">
      <c r="A2519" s="25">
        <v>38811</v>
      </c>
      <c r="B2519">
        <v>32.1</v>
      </c>
    </row>
    <row r="2520" spans="1:2" x14ac:dyDescent="0.35">
      <c r="A2520" s="25">
        <v>38812</v>
      </c>
      <c r="B2520">
        <v>32.11</v>
      </c>
    </row>
    <row r="2521" spans="1:2" x14ac:dyDescent="0.35">
      <c r="A2521" s="25">
        <v>38813</v>
      </c>
      <c r="B2521">
        <v>32.79</v>
      </c>
    </row>
    <row r="2522" spans="1:2" x14ac:dyDescent="0.35">
      <c r="A2522" s="25">
        <v>38814</v>
      </c>
      <c r="B2522">
        <v>32.270000000000003</v>
      </c>
    </row>
    <row r="2523" spans="1:2" x14ac:dyDescent="0.35">
      <c r="A2523" s="25">
        <v>38817</v>
      </c>
      <c r="B2523">
        <v>32.549999999999997</v>
      </c>
    </row>
    <row r="2524" spans="1:2" x14ac:dyDescent="0.35">
      <c r="A2524" s="25">
        <v>38818</v>
      </c>
      <c r="B2524">
        <v>31.39</v>
      </c>
    </row>
    <row r="2525" spans="1:2" x14ac:dyDescent="0.35">
      <c r="A2525" s="25">
        <v>38819</v>
      </c>
      <c r="B2525">
        <v>31.1</v>
      </c>
    </row>
    <row r="2526" spans="1:2" x14ac:dyDescent="0.35">
      <c r="A2526" s="25">
        <v>38820</v>
      </c>
      <c r="B2526">
        <v>31.13</v>
      </c>
    </row>
    <row r="2527" spans="1:2" x14ac:dyDescent="0.35">
      <c r="A2527" s="25">
        <v>38824</v>
      </c>
      <c r="B2527">
        <v>30.97</v>
      </c>
    </row>
    <row r="2528" spans="1:2" x14ac:dyDescent="0.35">
      <c r="A2528" s="25">
        <v>38825</v>
      </c>
      <c r="B2528">
        <v>31.3</v>
      </c>
    </row>
    <row r="2529" spans="1:2" x14ac:dyDescent="0.35">
      <c r="A2529" s="25">
        <v>38826</v>
      </c>
      <c r="B2529">
        <v>33.54</v>
      </c>
    </row>
    <row r="2530" spans="1:2" x14ac:dyDescent="0.35">
      <c r="A2530" s="25">
        <v>38827</v>
      </c>
      <c r="B2530">
        <v>33.369999999999997</v>
      </c>
    </row>
    <row r="2531" spans="1:2" x14ac:dyDescent="0.35">
      <c r="A2531" s="25">
        <v>38828</v>
      </c>
      <c r="B2531">
        <v>32.89</v>
      </c>
    </row>
    <row r="2532" spans="1:2" x14ac:dyDescent="0.35">
      <c r="A2532" s="25">
        <v>38831</v>
      </c>
      <c r="B2532">
        <v>33.01</v>
      </c>
    </row>
    <row r="2533" spans="1:2" x14ac:dyDescent="0.35">
      <c r="A2533" s="25">
        <v>38832</v>
      </c>
      <c r="B2533">
        <v>31.99</v>
      </c>
    </row>
    <row r="2534" spans="1:2" x14ac:dyDescent="0.35">
      <c r="A2534" s="25">
        <v>38833</v>
      </c>
      <c r="B2534">
        <v>33</v>
      </c>
    </row>
    <row r="2535" spans="1:2" x14ac:dyDescent="0.35">
      <c r="A2535" s="25">
        <v>38834</v>
      </c>
      <c r="B2535">
        <v>33.200000000000003</v>
      </c>
    </row>
    <row r="2536" spans="1:2" x14ac:dyDescent="0.35">
      <c r="A2536" s="25">
        <v>38835</v>
      </c>
      <c r="B2536">
        <v>32.78</v>
      </c>
    </row>
    <row r="2537" spans="1:2" x14ac:dyDescent="0.35">
      <c r="A2537" s="25">
        <v>38838</v>
      </c>
      <c r="B2537">
        <v>32.08</v>
      </c>
    </row>
    <row r="2538" spans="1:2" x14ac:dyDescent="0.35">
      <c r="A2538" s="25">
        <v>38839</v>
      </c>
      <c r="B2538">
        <v>31.85</v>
      </c>
    </row>
    <row r="2539" spans="1:2" x14ac:dyDescent="0.35">
      <c r="A2539" s="25">
        <v>38840</v>
      </c>
      <c r="B2539">
        <v>32.17</v>
      </c>
    </row>
    <row r="2540" spans="1:2" x14ac:dyDescent="0.35">
      <c r="A2540" s="25">
        <v>38841</v>
      </c>
      <c r="B2540">
        <v>32.19</v>
      </c>
    </row>
    <row r="2541" spans="1:2" x14ac:dyDescent="0.35">
      <c r="A2541" s="25">
        <v>38842</v>
      </c>
      <c r="B2541">
        <v>32.659999999999997</v>
      </c>
    </row>
    <row r="2542" spans="1:2" x14ac:dyDescent="0.35">
      <c r="A2542" s="25">
        <v>38845</v>
      </c>
      <c r="B2542">
        <v>32.869999999999997</v>
      </c>
    </row>
    <row r="2543" spans="1:2" x14ac:dyDescent="0.35">
      <c r="A2543" s="25">
        <v>38846</v>
      </c>
      <c r="B2543">
        <v>32.49</v>
      </c>
    </row>
    <row r="2544" spans="1:2" x14ac:dyDescent="0.35">
      <c r="A2544" s="25">
        <v>38847</v>
      </c>
      <c r="B2544">
        <v>32.090000000000003</v>
      </c>
    </row>
    <row r="2545" spans="1:2" x14ac:dyDescent="0.35">
      <c r="A2545" s="25">
        <v>38848</v>
      </c>
      <c r="B2545">
        <v>30.99</v>
      </c>
    </row>
    <row r="2546" spans="1:2" x14ac:dyDescent="0.35">
      <c r="A2546" s="25">
        <v>38849</v>
      </c>
      <c r="B2546">
        <v>30.81</v>
      </c>
    </row>
    <row r="2547" spans="1:2" x14ac:dyDescent="0.35">
      <c r="A2547" s="25">
        <v>38852</v>
      </c>
      <c r="B2547">
        <v>31.03</v>
      </c>
    </row>
    <row r="2548" spans="1:2" x14ac:dyDescent="0.35">
      <c r="A2548" s="25">
        <v>38853</v>
      </c>
      <c r="B2548">
        <v>30.97</v>
      </c>
    </row>
    <row r="2549" spans="1:2" x14ac:dyDescent="0.35">
      <c r="A2549" s="25">
        <v>38854</v>
      </c>
      <c r="B2549">
        <v>30.11</v>
      </c>
    </row>
    <row r="2550" spans="1:2" x14ac:dyDescent="0.35">
      <c r="A2550" s="25">
        <v>38855</v>
      </c>
      <c r="B2550">
        <v>29</v>
      </c>
    </row>
    <row r="2551" spans="1:2" x14ac:dyDescent="0.35">
      <c r="A2551" s="25">
        <v>38856</v>
      </c>
      <c r="B2551">
        <v>29.53</v>
      </c>
    </row>
    <row r="2552" spans="1:2" x14ac:dyDescent="0.35">
      <c r="A2552" s="25">
        <v>38859</v>
      </c>
      <c r="B2552">
        <v>30.46</v>
      </c>
    </row>
    <row r="2553" spans="1:2" x14ac:dyDescent="0.35">
      <c r="A2553" s="25">
        <v>38860</v>
      </c>
      <c r="B2553">
        <v>30.76</v>
      </c>
    </row>
    <row r="2554" spans="1:2" x14ac:dyDescent="0.35">
      <c r="A2554" s="25">
        <v>38861</v>
      </c>
      <c r="B2554">
        <v>31.79</v>
      </c>
    </row>
    <row r="2555" spans="1:2" x14ac:dyDescent="0.35">
      <c r="A2555" s="25">
        <v>38862</v>
      </c>
      <c r="B2555">
        <v>32.92</v>
      </c>
    </row>
    <row r="2556" spans="1:2" x14ac:dyDescent="0.35">
      <c r="A2556" s="25">
        <v>38863</v>
      </c>
      <c r="B2556">
        <v>33.020000000000003</v>
      </c>
    </row>
    <row r="2557" spans="1:2" x14ac:dyDescent="0.35">
      <c r="A2557" s="25">
        <v>38867</v>
      </c>
      <c r="B2557">
        <v>32</v>
      </c>
    </row>
    <row r="2558" spans="1:2" x14ac:dyDescent="0.35">
      <c r="A2558" s="25">
        <v>38868</v>
      </c>
      <c r="B2558">
        <v>31.59</v>
      </c>
    </row>
    <row r="2559" spans="1:2" x14ac:dyDescent="0.35">
      <c r="A2559" s="25">
        <v>38869</v>
      </c>
      <c r="B2559">
        <v>31.99</v>
      </c>
    </row>
    <row r="2560" spans="1:2" x14ac:dyDescent="0.35">
      <c r="A2560" s="25">
        <v>38870</v>
      </c>
      <c r="B2560">
        <v>31.52</v>
      </c>
    </row>
    <row r="2561" spans="1:2" x14ac:dyDescent="0.35">
      <c r="A2561" s="25">
        <v>38873</v>
      </c>
      <c r="B2561">
        <v>30.82</v>
      </c>
    </row>
    <row r="2562" spans="1:2" x14ac:dyDescent="0.35">
      <c r="A2562" s="25">
        <v>38874</v>
      </c>
      <c r="B2562">
        <v>30.7</v>
      </c>
    </row>
    <row r="2563" spans="1:2" x14ac:dyDescent="0.35">
      <c r="A2563" s="25">
        <v>38875</v>
      </c>
      <c r="B2563">
        <v>30.54</v>
      </c>
    </row>
    <row r="2564" spans="1:2" x14ac:dyDescent="0.35">
      <c r="A2564" s="25">
        <v>38876</v>
      </c>
      <c r="B2564">
        <v>30.45</v>
      </c>
    </row>
    <row r="2565" spans="1:2" x14ac:dyDescent="0.35">
      <c r="A2565" s="25">
        <v>38877</v>
      </c>
      <c r="B2565">
        <v>30.37</v>
      </c>
    </row>
    <row r="2566" spans="1:2" x14ac:dyDescent="0.35">
      <c r="A2566" s="25">
        <v>38880</v>
      </c>
      <c r="B2566">
        <v>29.78</v>
      </c>
    </row>
    <row r="2567" spans="1:2" x14ac:dyDescent="0.35">
      <c r="A2567" s="25">
        <v>38881</v>
      </c>
      <c r="B2567">
        <v>29.65</v>
      </c>
    </row>
    <row r="2568" spans="1:2" x14ac:dyDescent="0.35">
      <c r="A2568" s="25">
        <v>38882</v>
      </c>
      <c r="B2568">
        <v>29.62</v>
      </c>
    </row>
    <row r="2569" spans="1:2" x14ac:dyDescent="0.35">
      <c r="A2569" s="25">
        <v>38883</v>
      </c>
      <c r="B2569">
        <v>30.79</v>
      </c>
    </row>
    <row r="2570" spans="1:2" x14ac:dyDescent="0.35">
      <c r="A2570" s="25">
        <v>38884</v>
      </c>
      <c r="B2570">
        <v>30.36</v>
      </c>
    </row>
    <row r="2571" spans="1:2" x14ac:dyDescent="0.35">
      <c r="A2571" s="25">
        <v>38887</v>
      </c>
      <c r="B2571">
        <v>30.35</v>
      </c>
    </row>
    <row r="2572" spans="1:2" x14ac:dyDescent="0.35">
      <c r="A2572" s="25">
        <v>38888</v>
      </c>
      <c r="B2572">
        <v>30.6</v>
      </c>
    </row>
    <row r="2573" spans="1:2" x14ac:dyDescent="0.35">
      <c r="A2573" s="25">
        <v>38889</v>
      </c>
      <c r="B2573">
        <v>31.06</v>
      </c>
    </row>
    <row r="2574" spans="1:2" x14ac:dyDescent="0.35">
      <c r="A2574" s="25">
        <v>38890</v>
      </c>
      <c r="B2574">
        <v>30.68</v>
      </c>
    </row>
    <row r="2575" spans="1:2" x14ac:dyDescent="0.35">
      <c r="A2575" s="25">
        <v>38891</v>
      </c>
      <c r="B2575">
        <v>31.37</v>
      </c>
    </row>
    <row r="2576" spans="1:2" x14ac:dyDescent="0.35">
      <c r="A2576" s="25">
        <v>38894</v>
      </c>
      <c r="B2576">
        <v>31.55</v>
      </c>
    </row>
    <row r="2577" spans="1:2" x14ac:dyDescent="0.35">
      <c r="A2577" s="25">
        <v>38895</v>
      </c>
      <c r="B2577">
        <v>31.51</v>
      </c>
    </row>
    <row r="2578" spans="1:2" x14ac:dyDescent="0.35">
      <c r="A2578" s="25">
        <v>38896</v>
      </c>
      <c r="B2578">
        <v>31.92</v>
      </c>
    </row>
    <row r="2579" spans="1:2" x14ac:dyDescent="0.35">
      <c r="A2579" s="25">
        <v>38897</v>
      </c>
      <c r="B2579">
        <v>32.97</v>
      </c>
    </row>
    <row r="2580" spans="1:2" x14ac:dyDescent="0.35">
      <c r="A2580" s="25">
        <v>38898</v>
      </c>
      <c r="B2580">
        <v>33</v>
      </c>
    </row>
    <row r="2581" spans="1:2" x14ac:dyDescent="0.35">
      <c r="A2581" s="25">
        <v>38901</v>
      </c>
      <c r="B2581">
        <v>33.299999999999997</v>
      </c>
    </row>
    <row r="2582" spans="1:2" x14ac:dyDescent="0.35">
      <c r="A2582" s="25">
        <v>38903</v>
      </c>
      <c r="B2582">
        <v>32.47</v>
      </c>
    </row>
    <row r="2583" spans="1:2" x14ac:dyDescent="0.35">
      <c r="A2583" s="25">
        <v>38904</v>
      </c>
      <c r="B2583">
        <v>33.11</v>
      </c>
    </row>
    <row r="2584" spans="1:2" x14ac:dyDescent="0.35">
      <c r="A2584" s="25">
        <v>38905</v>
      </c>
      <c r="B2584">
        <v>32.5</v>
      </c>
    </row>
    <row r="2585" spans="1:2" x14ac:dyDescent="0.35">
      <c r="A2585" s="25">
        <v>38908</v>
      </c>
      <c r="B2585">
        <v>32.85</v>
      </c>
    </row>
    <row r="2586" spans="1:2" x14ac:dyDescent="0.35">
      <c r="A2586" s="25">
        <v>38909</v>
      </c>
      <c r="B2586">
        <v>33.17</v>
      </c>
    </row>
    <row r="2587" spans="1:2" x14ac:dyDescent="0.35">
      <c r="A2587" s="25">
        <v>38910</v>
      </c>
      <c r="B2587">
        <v>33.380000000000003</v>
      </c>
    </row>
    <row r="2588" spans="1:2" x14ac:dyDescent="0.35">
      <c r="A2588" s="25">
        <v>38911</v>
      </c>
      <c r="B2588">
        <v>32.229999999999997</v>
      </c>
    </row>
    <row r="2589" spans="1:2" x14ac:dyDescent="0.35">
      <c r="A2589" s="25">
        <v>38912</v>
      </c>
      <c r="B2589">
        <v>32.08</v>
      </c>
    </row>
    <row r="2590" spans="1:2" x14ac:dyDescent="0.35">
      <c r="A2590" s="25">
        <v>38915</v>
      </c>
      <c r="B2590">
        <v>31.84</v>
      </c>
    </row>
    <row r="2591" spans="1:2" x14ac:dyDescent="0.35">
      <c r="A2591" s="25">
        <v>38916</v>
      </c>
      <c r="B2591">
        <v>32.24</v>
      </c>
    </row>
    <row r="2592" spans="1:2" x14ac:dyDescent="0.35">
      <c r="A2592" s="25">
        <v>38917</v>
      </c>
      <c r="B2592">
        <v>25.2</v>
      </c>
    </row>
    <row r="2593" spans="1:2" x14ac:dyDescent="0.35">
      <c r="A2593" s="25">
        <v>38918</v>
      </c>
      <c r="B2593">
        <v>25.27</v>
      </c>
    </row>
    <row r="2594" spans="1:2" x14ac:dyDescent="0.35">
      <c r="A2594" s="25">
        <v>38919</v>
      </c>
      <c r="B2594">
        <v>25.89</v>
      </c>
    </row>
    <row r="2595" spans="1:2" x14ac:dyDescent="0.35">
      <c r="A2595" s="25">
        <v>38922</v>
      </c>
      <c r="B2595">
        <v>26.94</v>
      </c>
    </row>
    <row r="2596" spans="1:2" x14ac:dyDescent="0.35">
      <c r="A2596" s="25">
        <v>38923</v>
      </c>
      <c r="B2596">
        <v>26.95</v>
      </c>
    </row>
    <row r="2597" spans="1:2" x14ac:dyDescent="0.35">
      <c r="A2597" s="25">
        <v>38924</v>
      </c>
      <c r="B2597">
        <v>27.08</v>
      </c>
    </row>
    <row r="2598" spans="1:2" x14ac:dyDescent="0.35">
      <c r="A2598" s="25">
        <v>38925</v>
      </c>
      <c r="B2598">
        <v>26.7</v>
      </c>
    </row>
    <row r="2599" spans="1:2" x14ac:dyDescent="0.35">
      <c r="A2599" s="25">
        <v>38926</v>
      </c>
      <c r="B2599">
        <v>27.47</v>
      </c>
    </row>
    <row r="2600" spans="1:2" x14ac:dyDescent="0.35">
      <c r="A2600" s="25">
        <v>38929</v>
      </c>
      <c r="B2600">
        <v>27.14</v>
      </c>
    </row>
    <row r="2601" spans="1:2" x14ac:dyDescent="0.35">
      <c r="A2601" s="25">
        <v>38930</v>
      </c>
      <c r="B2601">
        <v>26.94</v>
      </c>
    </row>
    <row r="2602" spans="1:2" x14ac:dyDescent="0.35">
      <c r="A2602" s="25">
        <v>38931</v>
      </c>
      <c r="B2602">
        <v>26.63</v>
      </c>
    </row>
    <row r="2603" spans="1:2" x14ac:dyDescent="0.35">
      <c r="A2603" s="25">
        <v>38932</v>
      </c>
      <c r="B2603">
        <v>26.9</v>
      </c>
    </row>
    <row r="2604" spans="1:2" x14ac:dyDescent="0.35">
      <c r="A2604" s="25">
        <v>38933</v>
      </c>
      <c r="B2604">
        <v>26.99</v>
      </c>
    </row>
    <row r="2605" spans="1:2" x14ac:dyDescent="0.35">
      <c r="A2605" s="25">
        <v>38936</v>
      </c>
      <c r="B2605">
        <v>27.08</v>
      </c>
    </row>
    <row r="2606" spans="1:2" x14ac:dyDescent="0.35">
      <c r="A2606" s="25">
        <v>38937</v>
      </c>
      <c r="B2606">
        <v>27.44</v>
      </c>
    </row>
    <row r="2607" spans="1:2" x14ac:dyDescent="0.35">
      <c r="A2607" s="25">
        <v>38938</v>
      </c>
      <c r="B2607">
        <v>27.22</v>
      </c>
    </row>
    <row r="2608" spans="1:2" x14ac:dyDescent="0.35">
      <c r="A2608" s="25">
        <v>38939</v>
      </c>
      <c r="B2608">
        <v>27.49</v>
      </c>
    </row>
    <row r="2609" spans="1:2" x14ac:dyDescent="0.35">
      <c r="A2609" s="25">
        <v>38940</v>
      </c>
      <c r="B2609">
        <v>27.5</v>
      </c>
    </row>
    <row r="2610" spans="1:2" x14ac:dyDescent="0.35">
      <c r="A2610" s="25">
        <v>38943</v>
      </c>
      <c r="B2610">
        <v>27.26</v>
      </c>
    </row>
    <row r="2611" spans="1:2" x14ac:dyDescent="0.35">
      <c r="A2611" s="25">
        <v>38944</v>
      </c>
      <c r="B2611">
        <v>28.17</v>
      </c>
    </row>
    <row r="2612" spans="1:2" x14ac:dyDescent="0.35">
      <c r="A2612" s="25">
        <v>38945</v>
      </c>
      <c r="B2612">
        <v>28.39</v>
      </c>
    </row>
    <row r="2613" spans="1:2" x14ac:dyDescent="0.35">
      <c r="A2613" s="25">
        <v>38946</v>
      </c>
      <c r="B2613">
        <v>28.91</v>
      </c>
    </row>
    <row r="2614" spans="1:2" x14ac:dyDescent="0.35">
      <c r="A2614" s="25">
        <v>38947</v>
      </c>
      <c r="B2614">
        <v>29.78</v>
      </c>
    </row>
    <row r="2615" spans="1:2" x14ac:dyDescent="0.35">
      <c r="A2615" s="25">
        <v>38950</v>
      </c>
      <c r="B2615">
        <v>28.9</v>
      </c>
    </row>
    <row r="2616" spans="1:2" x14ac:dyDescent="0.35">
      <c r="A2616" s="25">
        <v>38951</v>
      </c>
      <c r="B2616">
        <v>29.26</v>
      </c>
    </row>
    <row r="2617" spans="1:2" x14ac:dyDescent="0.35">
      <c r="A2617" s="25">
        <v>38952</v>
      </c>
      <c r="B2617">
        <v>28.7</v>
      </c>
    </row>
    <row r="2618" spans="1:2" x14ac:dyDescent="0.35">
      <c r="A2618" s="25">
        <v>38953</v>
      </c>
      <c r="B2618">
        <v>28.99</v>
      </c>
    </row>
    <row r="2619" spans="1:2" x14ac:dyDescent="0.35">
      <c r="A2619" s="25">
        <v>38954</v>
      </c>
      <c r="B2619">
        <v>28.77</v>
      </c>
    </row>
    <row r="2620" spans="1:2" x14ac:dyDescent="0.35">
      <c r="A2620" s="25">
        <v>38957</v>
      </c>
      <c r="B2620">
        <v>28.91</v>
      </c>
    </row>
    <row r="2621" spans="1:2" x14ac:dyDescent="0.35">
      <c r="A2621" s="25">
        <v>38958</v>
      </c>
      <c r="B2621">
        <v>28.96</v>
      </c>
    </row>
    <row r="2622" spans="1:2" x14ac:dyDescent="0.35">
      <c r="A2622" s="25">
        <v>38959</v>
      </c>
      <c r="B2622">
        <v>29.02</v>
      </c>
    </row>
    <row r="2623" spans="1:2" x14ac:dyDescent="0.35">
      <c r="A2623" s="25">
        <v>38960</v>
      </c>
      <c r="B2623">
        <v>28.83</v>
      </c>
    </row>
    <row r="2624" spans="1:2" x14ac:dyDescent="0.35">
      <c r="A2624" s="25">
        <v>38961</v>
      </c>
      <c r="B2624">
        <v>29.49</v>
      </c>
    </row>
    <row r="2625" spans="1:2" x14ac:dyDescent="0.35">
      <c r="A2625" s="25">
        <v>38965</v>
      </c>
      <c r="B2625">
        <v>29.07</v>
      </c>
    </row>
    <row r="2626" spans="1:2" x14ac:dyDescent="0.35">
      <c r="A2626" s="25">
        <v>38966</v>
      </c>
      <c r="B2626">
        <v>28.5</v>
      </c>
    </row>
    <row r="2627" spans="1:2" x14ac:dyDescent="0.35">
      <c r="A2627" s="25">
        <v>38967</v>
      </c>
      <c r="B2627">
        <v>27.86</v>
      </c>
    </row>
    <row r="2628" spans="1:2" x14ac:dyDescent="0.35">
      <c r="A2628" s="25">
        <v>38968</v>
      </c>
      <c r="B2628">
        <v>28.14</v>
      </c>
    </row>
    <row r="2629" spans="1:2" x14ac:dyDescent="0.35">
      <c r="A2629" s="25">
        <v>38971</v>
      </c>
      <c r="B2629">
        <v>28.61</v>
      </c>
    </row>
    <row r="2630" spans="1:2" x14ac:dyDescent="0.35">
      <c r="A2630" s="25">
        <v>38972</v>
      </c>
      <c r="B2630">
        <v>29.09</v>
      </c>
    </row>
    <row r="2631" spans="1:2" x14ac:dyDescent="0.35">
      <c r="A2631" s="25">
        <v>38973</v>
      </c>
      <c r="B2631">
        <v>29.17</v>
      </c>
    </row>
    <row r="2632" spans="1:2" x14ac:dyDescent="0.35">
      <c r="A2632" s="25">
        <v>38974</v>
      </c>
      <c r="B2632">
        <v>29.03</v>
      </c>
    </row>
    <row r="2633" spans="1:2" x14ac:dyDescent="0.35">
      <c r="A2633" s="25">
        <v>38975</v>
      </c>
      <c r="B2633">
        <v>29.32</v>
      </c>
    </row>
    <row r="2634" spans="1:2" x14ac:dyDescent="0.35">
      <c r="A2634" s="25">
        <v>38978</v>
      </c>
      <c r="B2634">
        <v>29</v>
      </c>
    </row>
    <row r="2635" spans="1:2" x14ac:dyDescent="0.35">
      <c r="A2635" s="25">
        <v>38979</v>
      </c>
      <c r="B2635">
        <v>25.75</v>
      </c>
    </row>
    <row r="2636" spans="1:2" x14ac:dyDescent="0.35">
      <c r="A2636" s="25">
        <v>38980</v>
      </c>
      <c r="B2636">
        <v>25.64</v>
      </c>
    </row>
    <row r="2637" spans="1:2" x14ac:dyDescent="0.35">
      <c r="A2637" s="25">
        <v>38981</v>
      </c>
      <c r="B2637">
        <v>25.34</v>
      </c>
    </row>
    <row r="2638" spans="1:2" x14ac:dyDescent="0.35">
      <c r="A2638" s="25">
        <v>38982</v>
      </c>
      <c r="B2638">
        <v>25.52</v>
      </c>
    </row>
    <row r="2639" spans="1:2" x14ac:dyDescent="0.35">
      <c r="A2639" s="25">
        <v>38985</v>
      </c>
      <c r="B2639">
        <v>25.29</v>
      </c>
    </row>
    <row r="2640" spans="1:2" x14ac:dyDescent="0.35">
      <c r="A2640" s="25">
        <v>38986</v>
      </c>
      <c r="B2640">
        <v>25.05</v>
      </c>
    </row>
    <row r="2641" spans="1:2" x14ac:dyDescent="0.35">
      <c r="A2641" s="25">
        <v>38987</v>
      </c>
      <c r="B2641">
        <v>24.65</v>
      </c>
    </row>
    <row r="2642" spans="1:2" x14ac:dyDescent="0.35">
      <c r="A2642" s="25">
        <v>38988</v>
      </c>
      <c r="B2642">
        <v>25.33</v>
      </c>
    </row>
    <row r="2643" spans="1:2" x14ac:dyDescent="0.35">
      <c r="A2643" s="25">
        <v>38989</v>
      </c>
      <c r="B2643">
        <v>25.28</v>
      </c>
    </row>
    <row r="2644" spans="1:2" x14ac:dyDescent="0.35">
      <c r="A2644" s="25">
        <v>38992</v>
      </c>
      <c r="B2644">
        <v>24.88</v>
      </c>
    </row>
    <row r="2645" spans="1:2" x14ac:dyDescent="0.35">
      <c r="A2645" s="25">
        <v>38993</v>
      </c>
      <c r="B2645">
        <v>24.84</v>
      </c>
    </row>
    <row r="2646" spans="1:2" x14ac:dyDescent="0.35">
      <c r="A2646" s="25">
        <v>38994</v>
      </c>
      <c r="B2646">
        <v>25.21</v>
      </c>
    </row>
    <row r="2647" spans="1:2" x14ac:dyDescent="0.35">
      <c r="A2647" s="25">
        <v>38995</v>
      </c>
      <c r="B2647">
        <v>25.18</v>
      </c>
    </row>
    <row r="2648" spans="1:2" x14ac:dyDescent="0.35">
      <c r="A2648" s="25">
        <v>38996</v>
      </c>
      <c r="B2648">
        <v>25.47</v>
      </c>
    </row>
    <row r="2649" spans="1:2" x14ac:dyDescent="0.35">
      <c r="A2649" s="25">
        <v>38999</v>
      </c>
      <c r="B2649">
        <v>25.03</v>
      </c>
    </row>
    <row r="2650" spans="1:2" x14ac:dyDescent="0.35">
      <c r="A2650" s="25">
        <v>39000</v>
      </c>
      <c r="B2650">
        <v>24.47</v>
      </c>
    </row>
    <row r="2651" spans="1:2" x14ac:dyDescent="0.35">
      <c r="A2651" s="25">
        <v>39001</v>
      </c>
      <c r="B2651">
        <v>24.24</v>
      </c>
    </row>
    <row r="2652" spans="1:2" x14ac:dyDescent="0.35">
      <c r="A2652" s="25">
        <v>39002</v>
      </c>
      <c r="B2652">
        <v>24.12</v>
      </c>
    </row>
    <row r="2653" spans="1:2" x14ac:dyDescent="0.35">
      <c r="A2653" s="25">
        <v>39003</v>
      </c>
      <c r="B2653">
        <v>24.42</v>
      </c>
    </row>
    <row r="2654" spans="1:2" x14ac:dyDescent="0.35">
      <c r="A2654" s="25">
        <v>39006</v>
      </c>
      <c r="B2654">
        <v>24.18</v>
      </c>
    </row>
    <row r="2655" spans="1:2" x14ac:dyDescent="0.35">
      <c r="A2655" s="25">
        <v>39007</v>
      </c>
      <c r="B2655">
        <v>24.15</v>
      </c>
    </row>
    <row r="2656" spans="1:2" x14ac:dyDescent="0.35">
      <c r="A2656" s="25">
        <v>39008</v>
      </c>
      <c r="B2656">
        <v>22.99</v>
      </c>
    </row>
    <row r="2657" spans="1:2" x14ac:dyDescent="0.35">
      <c r="A2657" s="25">
        <v>39009</v>
      </c>
      <c r="B2657">
        <v>23.14</v>
      </c>
    </row>
    <row r="2658" spans="1:2" x14ac:dyDescent="0.35">
      <c r="A2658" s="25">
        <v>39010</v>
      </c>
      <c r="B2658">
        <v>23.21</v>
      </c>
    </row>
    <row r="2659" spans="1:2" x14ac:dyDescent="0.35">
      <c r="A2659" s="25">
        <v>39013</v>
      </c>
      <c r="B2659">
        <v>23.37</v>
      </c>
    </row>
    <row r="2660" spans="1:2" x14ac:dyDescent="0.35">
      <c r="A2660" s="25">
        <v>39014</v>
      </c>
      <c r="B2660">
        <v>23.53</v>
      </c>
    </row>
    <row r="2661" spans="1:2" x14ac:dyDescent="0.35">
      <c r="A2661" s="25">
        <v>39015</v>
      </c>
      <c r="B2661">
        <v>24.49</v>
      </c>
    </row>
    <row r="2662" spans="1:2" x14ac:dyDescent="0.35">
      <c r="A2662" s="25">
        <v>39016</v>
      </c>
      <c r="B2662">
        <v>25.28</v>
      </c>
    </row>
    <row r="2663" spans="1:2" x14ac:dyDescent="0.35">
      <c r="A2663" s="25">
        <v>39017</v>
      </c>
      <c r="B2663">
        <v>25.34</v>
      </c>
    </row>
    <row r="2664" spans="1:2" x14ac:dyDescent="0.35">
      <c r="A2664" s="25">
        <v>39020</v>
      </c>
      <c r="B2664">
        <v>25.95</v>
      </c>
    </row>
    <row r="2665" spans="1:2" x14ac:dyDescent="0.35">
      <c r="A2665" s="25">
        <v>39021</v>
      </c>
      <c r="B2665">
        <v>26.34</v>
      </c>
    </row>
    <row r="2666" spans="1:2" x14ac:dyDescent="0.35">
      <c r="A2666" s="25">
        <v>39022</v>
      </c>
      <c r="B2666">
        <v>25.99</v>
      </c>
    </row>
    <row r="2667" spans="1:2" x14ac:dyDescent="0.35">
      <c r="A2667" s="25">
        <v>39023</v>
      </c>
      <c r="B2667">
        <v>26.53</v>
      </c>
    </row>
    <row r="2668" spans="1:2" x14ac:dyDescent="0.35">
      <c r="A2668" s="25">
        <v>39024</v>
      </c>
      <c r="B2668">
        <v>26.18</v>
      </c>
    </row>
    <row r="2669" spans="1:2" x14ac:dyDescent="0.35">
      <c r="A2669" s="25">
        <v>39027</v>
      </c>
      <c r="B2669">
        <v>26.59</v>
      </c>
    </row>
    <row r="2670" spans="1:2" x14ac:dyDescent="0.35">
      <c r="A2670" s="25">
        <v>39028</v>
      </c>
      <c r="B2670">
        <v>26.61</v>
      </c>
    </row>
    <row r="2671" spans="1:2" x14ac:dyDescent="0.35">
      <c r="A2671" s="25">
        <v>39029</v>
      </c>
      <c r="B2671">
        <v>26.9</v>
      </c>
    </row>
    <row r="2672" spans="1:2" x14ac:dyDescent="0.35">
      <c r="A2672" s="25">
        <v>39030</v>
      </c>
      <c r="B2672">
        <v>27.45</v>
      </c>
    </row>
    <row r="2673" spans="1:2" x14ac:dyDescent="0.35">
      <c r="A2673" s="25">
        <v>39031</v>
      </c>
      <c r="B2673">
        <v>27.39</v>
      </c>
    </row>
    <row r="2674" spans="1:2" x14ac:dyDescent="0.35">
      <c r="A2674" s="25">
        <v>39034</v>
      </c>
      <c r="B2674">
        <v>27.4</v>
      </c>
    </row>
    <row r="2675" spans="1:2" x14ac:dyDescent="0.35">
      <c r="A2675" s="25">
        <v>39035</v>
      </c>
      <c r="B2675">
        <v>27.24</v>
      </c>
    </row>
    <row r="2676" spans="1:2" x14ac:dyDescent="0.35">
      <c r="A2676" s="25">
        <v>39036</v>
      </c>
      <c r="B2676">
        <v>27.15</v>
      </c>
    </row>
    <row r="2677" spans="1:2" x14ac:dyDescent="0.35">
      <c r="A2677" s="25">
        <v>39037</v>
      </c>
      <c r="B2677">
        <v>26.64</v>
      </c>
    </row>
    <row r="2678" spans="1:2" x14ac:dyDescent="0.35">
      <c r="A2678" s="25">
        <v>39038</v>
      </c>
      <c r="B2678">
        <v>26.91</v>
      </c>
    </row>
    <row r="2679" spans="1:2" x14ac:dyDescent="0.35">
      <c r="A2679" s="25">
        <v>39041</v>
      </c>
      <c r="B2679">
        <v>26.72</v>
      </c>
    </row>
    <row r="2680" spans="1:2" x14ac:dyDescent="0.35">
      <c r="A2680" s="25">
        <v>39042</v>
      </c>
      <c r="B2680">
        <v>27.14</v>
      </c>
    </row>
    <row r="2681" spans="1:2" x14ac:dyDescent="0.35">
      <c r="A2681" s="25">
        <v>39043</v>
      </c>
      <c r="B2681">
        <v>28.49</v>
      </c>
    </row>
    <row r="2682" spans="1:2" x14ac:dyDescent="0.35">
      <c r="A2682" s="25">
        <v>39045</v>
      </c>
      <c r="B2682">
        <v>28.03</v>
      </c>
    </row>
    <row r="2683" spans="1:2" x14ac:dyDescent="0.35">
      <c r="A2683" s="25">
        <v>39048</v>
      </c>
      <c r="B2683">
        <v>27.27</v>
      </c>
    </row>
    <row r="2684" spans="1:2" x14ac:dyDescent="0.35">
      <c r="A2684" s="25">
        <v>39049</v>
      </c>
      <c r="B2684">
        <v>27</v>
      </c>
    </row>
    <row r="2685" spans="1:2" x14ac:dyDescent="0.35">
      <c r="A2685" s="25">
        <v>39050</v>
      </c>
      <c r="B2685">
        <v>27.04</v>
      </c>
    </row>
    <row r="2686" spans="1:2" x14ac:dyDescent="0.35">
      <c r="A2686" s="25">
        <v>39051</v>
      </c>
      <c r="B2686">
        <v>27.01</v>
      </c>
    </row>
    <row r="2687" spans="1:2" x14ac:dyDescent="0.35">
      <c r="A2687" s="25">
        <v>39052</v>
      </c>
      <c r="B2687">
        <v>26.49</v>
      </c>
    </row>
    <row r="2688" spans="1:2" x14ac:dyDescent="0.35">
      <c r="A2688" s="25">
        <v>39055</v>
      </c>
      <c r="B2688">
        <v>26.89</v>
      </c>
    </row>
    <row r="2689" spans="1:2" x14ac:dyDescent="0.35">
      <c r="A2689" s="25">
        <v>39056</v>
      </c>
      <c r="B2689">
        <v>27.43</v>
      </c>
    </row>
    <row r="2690" spans="1:2" x14ac:dyDescent="0.35">
      <c r="A2690" s="25">
        <v>39057</v>
      </c>
      <c r="B2690">
        <v>26.86</v>
      </c>
    </row>
    <row r="2691" spans="1:2" x14ac:dyDescent="0.35">
      <c r="A2691" s="25">
        <v>39058</v>
      </c>
      <c r="B2691">
        <v>26.63</v>
      </c>
    </row>
    <row r="2692" spans="1:2" x14ac:dyDescent="0.35">
      <c r="A2692" s="25">
        <v>39059</v>
      </c>
      <c r="B2692">
        <v>26.34</v>
      </c>
    </row>
    <row r="2693" spans="1:2" x14ac:dyDescent="0.35">
      <c r="A2693" s="25">
        <v>39062</v>
      </c>
      <c r="B2693">
        <v>26.49</v>
      </c>
    </row>
    <row r="2694" spans="1:2" x14ac:dyDescent="0.35">
      <c r="A2694" s="25">
        <v>39063</v>
      </c>
      <c r="B2694">
        <v>26.75</v>
      </c>
    </row>
    <row r="2695" spans="1:2" x14ac:dyDescent="0.35">
      <c r="A2695" s="25">
        <v>39064</v>
      </c>
      <c r="B2695">
        <v>26.6</v>
      </c>
    </row>
    <row r="2696" spans="1:2" x14ac:dyDescent="0.35">
      <c r="A2696" s="25">
        <v>39065</v>
      </c>
      <c r="B2696">
        <v>26.87</v>
      </c>
    </row>
    <row r="2697" spans="1:2" x14ac:dyDescent="0.35">
      <c r="A2697" s="25">
        <v>39066</v>
      </c>
      <c r="B2697">
        <v>26.9</v>
      </c>
    </row>
    <row r="2698" spans="1:2" x14ac:dyDescent="0.35">
      <c r="A2698" s="25">
        <v>39069</v>
      </c>
      <c r="B2698">
        <v>26.3</v>
      </c>
    </row>
    <row r="2699" spans="1:2" x14ac:dyDescent="0.35">
      <c r="A2699" s="25">
        <v>39070</v>
      </c>
      <c r="B2699">
        <v>26.41</v>
      </c>
    </row>
    <row r="2700" spans="1:2" x14ac:dyDescent="0.35">
      <c r="A2700" s="25">
        <v>39071</v>
      </c>
      <c r="B2700">
        <v>25.59</v>
      </c>
    </row>
    <row r="2701" spans="1:2" x14ac:dyDescent="0.35">
      <c r="A2701" s="25">
        <v>39072</v>
      </c>
      <c r="B2701">
        <v>25.48</v>
      </c>
    </row>
    <row r="2702" spans="1:2" x14ac:dyDescent="0.35">
      <c r="A2702" s="25">
        <v>39073</v>
      </c>
      <c r="B2702">
        <v>25.55</v>
      </c>
    </row>
    <row r="2703" spans="1:2" x14ac:dyDescent="0.35">
      <c r="A2703" s="25">
        <v>39077</v>
      </c>
      <c r="B2703">
        <v>25.45</v>
      </c>
    </row>
    <row r="2704" spans="1:2" x14ac:dyDescent="0.35">
      <c r="A2704" s="25">
        <v>39078</v>
      </c>
      <c r="B2704">
        <v>25.75</v>
      </c>
    </row>
    <row r="2705" spans="1:2" x14ac:dyDescent="0.35">
      <c r="A2705" s="25">
        <v>39079</v>
      </c>
      <c r="B2705">
        <v>25.36</v>
      </c>
    </row>
    <row r="2706" spans="1:2" x14ac:dyDescent="0.35">
      <c r="A2706" s="25">
        <v>39080</v>
      </c>
      <c r="B2706">
        <v>25.54</v>
      </c>
    </row>
    <row r="2707" spans="1:2" x14ac:dyDescent="0.35">
      <c r="A2707" s="25">
        <v>39085</v>
      </c>
      <c r="B2707">
        <v>25.61</v>
      </c>
    </row>
    <row r="2708" spans="1:2" x14ac:dyDescent="0.35">
      <c r="A2708" s="25">
        <v>39086</v>
      </c>
      <c r="B2708">
        <v>26.85</v>
      </c>
    </row>
    <row r="2709" spans="1:2" x14ac:dyDescent="0.35">
      <c r="A2709" s="25">
        <v>39087</v>
      </c>
      <c r="B2709">
        <v>27.74</v>
      </c>
    </row>
    <row r="2710" spans="1:2" x14ac:dyDescent="0.35">
      <c r="A2710" s="25">
        <v>39090</v>
      </c>
      <c r="B2710">
        <v>27.92</v>
      </c>
    </row>
    <row r="2711" spans="1:2" x14ac:dyDescent="0.35">
      <c r="A2711" s="25">
        <v>39091</v>
      </c>
      <c r="B2711">
        <v>27.58</v>
      </c>
    </row>
    <row r="2712" spans="1:2" x14ac:dyDescent="0.35">
      <c r="A2712" s="25">
        <v>39092</v>
      </c>
      <c r="B2712">
        <v>28.7</v>
      </c>
    </row>
    <row r="2713" spans="1:2" x14ac:dyDescent="0.35">
      <c r="A2713" s="25">
        <v>39093</v>
      </c>
      <c r="B2713">
        <v>29.2</v>
      </c>
    </row>
    <row r="2714" spans="1:2" x14ac:dyDescent="0.35">
      <c r="A2714" s="25">
        <v>39094</v>
      </c>
      <c r="B2714">
        <v>29.45</v>
      </c>
    </row>
    <row r="2715" spans="1:2" x14ac:dyDescent="0.35">
      <c r="A2715" s="25">
        <v>39098</v>
      </c>
      <c r="B2715">
        <v>29.29</v>
      </c>
    </row>
    <row r="2716" spans="1:2" x14ac:dyDescent="0.35">
      <c r="A2716" s="25">
        <v>39099</v>
      </c>
      <c r="B2716">
        <v>29.05</v>
      </c>
    </row>
    <row r="2717" spans="1:2" x14ac:dyDescent="0.35">
      <c r="A2717" s="25">
        <v>39100</v>
      </c>
      <c r="B2717">
        <v>28.12</v>
      </c>
    </row>
    <row r="2718" spans="1:2" x14ac:dyDescent="0.35">
      <c r="A2718" s="25">
        <v>39101</v>
      </c>
      <c r="B2718">
        <v>27.64</v>
      </c>
    </row>
    <row r="2719" spans="1:2" x14ac:dyDescent="0.35">
      <c r="A2719" s="25">
        <v>39104</v>
      </c>
      <c r="B2719">
        <v>27.42</v>
      </c>
    </row>
    <row r="2720" spans="1:2" x14ac:dyDescent="0.35">
      <c r="A2720" s="25">
        <v>39105</v>
      </c>
      <c r="B2720">
        <v>26.96</v>
      </c>
    </row>
    <row r="2721" spans="1:2" x14ac:dyDescent="0.35">
      <c r="A2721" s="25">
        <v>39106</v>
      </c>
      <c r="B2721">
        <v>28.94</v>
      </c>
    </row>
    <row r="2722" spans="1:2" x14ac:dyDescent="0.35">
      <c r="A2722" s="25">
        <v>39107</v>
      </c>
      <c r="B2722">
        <v>28.21</v>
      </c>
    </row>
    <row r="2723" spans="1:2" x14ac:dyDescent="0.35">
      <c r="A2723" s="25">
        <v>39108</v>
      </c>
      <c r="B2723">
        <v>28.04</v>
      </c>
    </row>
    <row r="2724" spans="1:2" x14ac:dyDescent="0.35">
      <c r="A2724" s="25">
        <v>39111</v>
      </c>
      <c r="B2724">
        <v>27.87</v>
      </c>
    </row>
    <row r="2725" spans="1:2" x14ac:dyDescent="0.35">
      <c r="A2725" s="25">
        <v>39112</v>
      </c>
      <c r="B2725">
        <v>28.04</v>
      </c>
    </row>
    <row r="2726" spans="1:2" x14ac:dyDescent="0.35">
      <c r="A2726" s="25">
        <v>39113</v>
      </c>
      <c r="B2726">
        <v>28.31</v>
      </c>
    </row>
    <row r="2727" spans="1:2" x14ac:dyDescent="0.35">
      <c r="A2727" s="25">
        <v>39114</v>
      </c>
      <c r="B2727">
        <v>28.35</v>
      </c>
    </row>
    <row r="2728" spans="1:2" x14ac:dyDescent="0.35">
      <c r="A2728" s="25">
        <v>39115</v>
      </c>
      <c r="B2728">
        <v>28.77</v>
      </c>
    </row>
    <row r="2729" spans="1:2" x14ac:dyDescent="0.35">
      <c r="A2729" s="25">
        <v>39118</v>
      </c>
      <c r="B2729">
        <v>28.56</v>
      </c>
    </row>
    <row r="2730" spans="1:2" x14ac:dyDescent="0.35">
      <c r="A2730" s="25">
        <v>39119</v>
      </c>
      <c r="B2730">
        <v>29.35</v>
      </c>
    </row>
    <row r="2731" spans="1:2" x14ac:dyDescent="0.35">
      <c r="A2731" s="25">
        <v>39120</v>
      </c>
      <c r="B2731">
        <v>29.89</v>
      </c>
    </row>
    <row r="2732" spans="1:2" x14ac:dyDescent="0.35">
      <c r="A2732" s="25">
        <v>39121</v>
      </c>
      <c r="B2732">
        <v>30.08</v>
      </c>
    </row>
    <row r="2733" spans="1:2" x14ac:dyDescent="0.35">
      <c r="A2733" s="25">
        <v>39122</v>
      </c>
      <c r="B2733">
        <v>29.74</v>
      </c>
    </row>
    <row r="2734" spans="1:2" x14ac:dyDescent="0.35">
      <c r="A2734" s="25">
        <v>39125</v>
      </c>
      <c r="B2734">
        <v>29.17</v>
      </c>
    </row>
    <row r="2735" spans="1:2" x14ac:dyDescent="0.35">
      <c r="A2735" s="25">
        <v>39126</v>
      </c>
      <c r="B2735">
        <v>29.56</v>
      </c>
    </row>
    <row r="2736" spans="1:2" x14ac:dyDescent="0.35">
      <c r="A2736" s="25">
        <v>39127</v>
      </c>
      <c r="B2736">
        <v>30.66</v>
      </c>
    </row>
    <row r="2737" spans="1:2" x14ac:dyDescent="0.35">
      <c r="A2737" s="25">
        <v>39128</v>
      </c>
      <c r="B2737">
        <v>31.25</v>
      </c>
    </row>
    <row r="2738" spans="1:2" x14ac:dyDescent="0.35">
      <c r="A2738" s="25">
        <v>39129</v>
      </c>
      <c r="B2738">
        <v>31.91</v>
      </c>
    </row>
    <row r="2739" spans="1:2" x14ac:dyDescent="0.35">
      <c r="A2739" s="25">
        <v>39133</v>
      </c>
      <c r="B2739">
        <v>32.01</v>
      </c>
    </row>
    <row r="2740" spans="1:2" x14ac:dyDescent="0.35">
      <c r="A2740" s="25">
        <v>39134</v>
      </c>
      <c r="B2740">
        <v>31.65</v>
      </c>
    </row>
    <row r="2741" spans="1:2" x14ac:dyDescent="0.35">
      <c r="A2741" s="25">
        <v>39135</v>
      </c>
      <c r="B2741">
        <v>31.6</v>
      </c>
    </row>
    <row r="2742" spans="1:2" x14ac:dyDescent="0.35">
      <c r="A2742" s="25">
        <v>39136</v>
      </c>
      <c r="B2742">
        <v>32.1</v>
      </c>
    </row>
    <row r="2743" spans="1:2" x14ac:dyDescent="0.35">
      <c r="A2743" s="25">
        <v>39139</v>
      </c>
      <c r="B2743">
        <v>32.11</v>
      </c>
    </row>
    <row r="2744" spans="1:2" x14ac:dyDescent="0.35">
      <c r="A2744" s="25">
        <v>39140</v>
      </c>
      <c r="B2744">
        <v>30.95</v>
      </c>
    </row>
    <row r="2745" spans="1:2" x14ac:dyDescent="0.35">
      <c r="A2745" s="25">
        <v>39141</v>
      </c>
      <c r="B2745">
        <v>30.86</v>
      </c>
    </row>
    <row r="2746" spans="1:2" x14ac:dyDescent="0.35">
      <c r="A2746" s="25">
        <v>39142</v>
      </c>
      <c r="B2746">
        <v>30.86</v>
      </c>
    </row>
    <row r="2747" spans="1:2" x14ac:dyDescent="0.35">
      <c r="A2747" s="25">
        <v>39143</v>
      </c>
      <c r="B2747">
        <v>30.42</v>
      </c>
    </row>
    <row r="2748" spans="1:2" x14ac:dyDescent="0.35">
      <c r="A2748" s="25">
        <v>39146</v>
      </c>
      <c r="B2748">
        <v>30.31</v>
      </c>
    </row>
    <row r="2749" spans="1:2" x14ac:dyDescent="0.35">
      <c r="A2749" s="25">
        <v>39147</v>
      </c>
      <c r="B2749">
        <v>30.8</v>
      </c>
    </row>
    <row r="2750" spans="1:2" x14ac:dyDescent="0.35">
      <c r="A2750" s="25">
        <v>39148</v>
      </c>
      <c r="B2750">
        <v>30.39</v>
      </c>
    </row>
    <row r="2751" spans="1:2" x14ac:dyDescent="0.35">
      <c r="A2751" s="25">
        <v>39149</v>
      </c>
      <c r="B2751">
        <v>30.71</v>
      </c>
    </row>
    <row r="2752" spans="1:2" x14ac:dyDescent="0.35">
      <c r="A2752" s="25">
        <v>39150</v>
      </c>
      <c r="B2752">
        <v>29.12</v>
      </c>
    </row>
    <row r="2753" spans="1:2" x14ac:dyDescent="0.35">
      <c r="A2753" s="25">
        <v>39153</v>
      </c>
      <c r="B2753">
        <v>29.99</v>
      </c>
    </row>
    <row r="2754" spans="1:2" x14ac:dyDescent="0.35">
      <c r="A2754" s="25">
        <v>39154</v>
      </c>
      <c r="B2754">
        <v>29.56</v>
      </c>
    </row>
    <row r="2755" spans="1:2" x14ac:dyDescent="0.35">
      <c r="A2755" s="25">
        <v>39155</v>
      </c>
      <c r="B2755">
        <v>29.86</v>
      </c>
    </row>
    <row r="2756" spans="1:2" x14ac:dyDescent="0.35">
      <c r="A2756" s="25">
        <v>39156</v>
      </c>
      <c r="B2756">
        <v>30.06</v>
      </c>
    </row>
    <row r="2757" spans="1:2" x14ac:dyDescent="0.35">
      <c r="A2757" s="25">
        <v>39157</v>
      </c>
      <c r="B2757">
        <v>29.88</v>
      </c>
    </row>
    <row r="2758" spans="1:2" x14ac:dyDescent="0.35">
      <c r="A2758" s="25">
        <v>39160</v>
      </c>
      <c r="B2758">
        <v>30.03</v>
      </c>
    </row>
    <row r="2759" spans="1:2" x14ac:dyDescent="0.35">
      <c r="A2759" s="25">
        <v>39161</v>
      </c>
      <c r="B2759">
        <v>30.33</v>
      </c>
    </row>
    <row r="2760" spans="1:2" x14ac:dyDescent="0.35">
      <c r="A2760" s="25">
        <v>39162</v>
      </c>
      <c r="B2760">
        <v>31.29</v>
      </c>
    </row>
    <row r="2761" spans="1:2" x14ac:dyDescent="0.35">
      <c r="A2761" s="25">
        <v>39163</v>
      </c>
      <c r="B2761">
        <v>31.26</v>
      </c>
    </row>
    <row r="2762" spans="1:2" x14ac:dyDescent="0.35">
      <c r="A2762" s="25">
        <v>39164</v>
      </c>
      <c r="B2762">
        <v>31.36</v>
      </c>
    </row>
    <row r="2763" spans="1:2" x14ac:dyDescent="0.35">
      <c r="A2763" s="25">
        <v>39167</v>
      </c>
      <c r="B2763">
        <v>31.66</v>
      </c>
    </row>
    <row r="2764" spans="1:2" x14ac:dyDescent="0.35">
      <c r="A2764" s="25">
        <v>39168</v>
      </c>
      <c r="B2764">
        <v>31.55</v>
      </c>
    </row>
    <row r="2765" spans="1:2" x14ac:dyDescent="0.35">
      <c r="A2765" s="25">
        <v>39169</v>
      </c>
      <c r="B2765">
        <v>31.41</v>
      </c>
    </row>
    <row r="2766" spans="1:2" x14ac:dyDescent="0.35">
      <c r="A2766" s="25">
        <v>39170</v>
      </c>
      <c r="B2766">
        <v>31.34</v>
      </c>
    </row>
    <row r="2767" spans="1:2" x14ac:dyDescent="0.35">
      <c r="A2767" s="25">
        <v>39171</v>
      </c>
      <c r="B2767">
        <v>31.29</v>
      </c>
    </row>
    <row r="2768" spans="1:2" x14ac:dyDescent="0.35">
      <c r="A2768" s="25">
        <v>39174</v>
      </c>
      <c r="B2768">
        <v>31.28</v>
      </c>
    </row>
    <row r="2769" spans="1:2" x14ac:dyDescent="0.35">
      <c r="A2769" s="25">
        <v>39175</v>
      </c>
      <c r="B2769">
        <v>31.72</v>
      </c>
    </row>
    <row r="2770" spans="1:2" x14ac:dyDescent="0.35">
      <c r="A2770" s="25">
        <v>39176</v>
      </c>
      <c r="B2770">
        <v>31.62</v>
      </c>
    </row>
    <row r="2771" spans="1:2" x14ac:dyDescent="0.35">
      <c r="A2771" s="25">
        <v>39177</v>
      </c>
      <c r="B2771">
        <v>31.96</v>
      </c>
    </row>
    <row r="2772" spans="1:2" x14ac:dyDescent="0.35">
      <c r="A2772" s="25">
        <v>39181</v>
      </c>
      <c r="B2772">
        <v>31.64</v>
      </c>
    </row>
    <row r="2773" spans="1:2" x14ac:dyDescent="0.35">
      <c r="A2773" s="25">
        <v>39182</v>
      </c>
      <c r="B2773">
        <v>31.69</v>
      </c>
    </row>
    <row r="2774" spans="1:2" x14ac:dyDescent="0.35">
      <c r="A2774" s="25">
        <v>39183</v>
      </c>
      <c r="B2774">
        <v>31.17</v>
      </c>
    </row>
    <row r="2775" spans="1:2" x14ac:dyDescent="0.35">
      <c r="A2775" s="25">
        <v>39184</v>
      </c>
      <c r="B2775">
        <v>31.21</v>
      </c>
    </row>
    <row r="2776" spans="1:2" x14ac:dyDescent="0.35">
      <c r="A2776" s="25">
        <v>39185</v>
      </c>
      <c r="B2776">
        <v>31.41</v>
      </c>
    </row>
    <row r="2777" spans="1:2" x14ac:dyDescent="0.35">
      <c r="A2777" s="25">
        <v>39188</v>
      </c>
      <c r="B2777">
        <v>31.61</v>
      </c>
    </row>
    <row r="2778" spans="1:2" x14ac:dyDescent="0.35">
      <c r="A2778" s="25">
        <v>39189</v>
      </c>
      <c r="B2778">
        <v>32.090000000000003</v>
      </c>
    </row>
    <row r="2779" spans="1:2" x14ac:dyDescent="0.35">
      <c r="A2779" s="25">
        <v>39190</v>
      </c>
      <c r="B2779">
        <v>28.31</v>
      </c>
    </row>
    <row r="2780" spans="1:2" x14ac:dyDescent="0.35">
      <c r="A2780" s="25">
        <v>39191</v>
      </c>
      <c r="B2780">
        <v>27.51</v>
      </c>
    </row>
    <row r="2781" spans="1:2" x14ac:dyDescent="0.35">
      <c r="A2781" s="25">
        <v>39192</v>
      </c>
      <c r="B2781">
        <v>27.46</v>
      </c>
    </row>
    <row r="2782" spans="1:2" x14ac:dyDescent="0.35">
      <c r="A2782" s="25">
        <v>39195</v>
      </c>
      <c r="B2782">
        <v>27.88</v>
      </c>
    </row>
    <row r="2783" spans="1:2" x14ac:dyDescent="0.35">
      <c r="A2783" s="25">
        <v>39196</v>
      </c>
      <c r="B2783">
        <v>28.02</v>
      </c>
    </row>
    <row r="2784" spans="1:2" x14ac:dyDescent="0.35">
      <c r="A2784" s="25">
        <v>39197</v>
      </c>
      <c r="B2784">
        <v>28.06</v>
      </c>
    </row>
    <row r="2785" spans="1:2" x14ac:dyDescent="0.35">
      <c r="A2785" s="25">
        <v>39198</v>
      </c>
      <c r="B2785">
        <v>28.49</v>
      </c>
    </row>
    <row r="2786" spans="1:2" x14ac:dyDescent="0.35">
      <c r="A2786" s="25">
        <v>39199</v>
      </c>
      <c r="B2786">
        <v>28.34</v>
      </c>
    </row>
    <row r="2787" spans="1:2" x14ac:dyDescent="0.35">
      <c r="A2787" s="25">
        <v>39202</v>
      </c>
      <c r="B2787">
        <v>28.04</v>
      </c>
    </row>
    <row r="2788" spans="1:2" x14ac:dyDescent="0.35">
      <c r="A2788" s="25">
        <v>39203</v>
      </c>
      <c r="B2788">
        <v>27.73</v>
      </c>
    </row>
    <row r="2789" spans="1:2" x14ac:dyDescent="0.35">
      <c r="A2789" s="25">
        <v>39204</v>
      </c>
      <c r="B2789">
        <v>28.12</v>
      </c>
    </row>
    <row r="2790" spans="1:2" x14ac:dyDescent="0.35">
      <c r="A2790" s="25">
        <v>39205</v>
      </c>
      <c r="B2790">
        <v>28.18</v>
      </c>
    </row>
    <row r="2791" spans="1:2" x14ac:dyDescent="0.35">
      <c r="A2791" s="25">
        <v>39206</v>
      </c>
      <c r="B2791">
        <v>30.98</v>
      </c>
    </row>
    <row r="2792" spans="1:2" x14ac:dyDescent="0.35">
      <c r="A2792" s="25">
        <v>39209</v>
      </c>
      <c r="B2792">
        <v>30.38</v>
      </c>
    </row>
    <row r="2793" spans="1:2" x14ac:dyDescent="0.35">
      <c r="A2793" s="25">
        <v>39210</v>
      </c>
      <c r="B2793">
        <v>30.41</v>
      </c>
    </row>
    <row r="2794" spans="1:2" x14ac:dyDescent="0.35">
      <c r="A2794" s="25">
        <v>39211</v>
      </c>
      <c r="B2794">
        <v>30.22</v>
      </c>
    </row>
    <row r="2795" spans="1:2" x14ac:dyDescent="0.35">
      <c r="A2795" s="25">
        <v>39212</v>
      </c>
      <c r="B2795">
        <v>29.7</v>
      </c>
    </row>
    <row r="2796" spans="1:2" x14ac:dyDescent="0.35">
      <c r="A2796" s="25">
        <v>39213</v>
      </c>
      <c r="B2796">
        <v>30.05</v>
      </c>
    </row>
    <row r="2797" spans="1:2" x14ac:dyDescent="0.35">
      <c r="A2797" s="25">
        <v>39216</v>
      </c>
      <c r="B2797">
        <v>29.31</v>
      </c>
    </row>
    <row r="2798" spans="1:2" x14ac:dyDescent="0.35">
      <c r="A2798" s="25">
        <v>39217</v>
      </c>
      <c r="B2798">
        <v>28.81</v>
      </c>
    </row>
    <row r="2799" spans="1:2" x14ac:dyDescent="0.35">
      <c r="A2799" s="25">
        <v>39218</v>
      </c>
      <c r="B2799">
        <v>29.21</v>
      </c>
    </row>
    <row r="2800" spans="1:2" x14ac:dyDescent="0.35">
      <c r="A2800" s="25">
        <v>39219</v>
      </c>
      <c r="B2800">
        <v>28.57</v>
      </c>
    </row>
    <row r="2801" spans="1:2" x14ac:dyDescent="0.35">
      <c r="A2801" s="25">
        <v>39220</v>
      </c>
      <c r="B2801">
        <v>29.75</v>
      </c>
    </row>
    <row r="2802" spans="1:2" x14ac:dyDescent="0.35">
      <c r="A2802" s="25">
        <v>39223</v>
      </c>
      <c r="B2802">
        <v>29.35</v>
      </c>
    </row>
    <row r="2803" spans="1:2" x14ac:dyDescent="0.35">
      <c r="A2803" s="25">
        <v>39224</v>
      </c>
      <c r="B2803">
        <v>28.92</v>
      </c>
    </row>
    <row r="2804" spans="1:2" x14ac:dyDescent="0.35">
      <c r="A2804" s="25">
        <v>39225</v>
      </c>
      <c r="B2804">
        <v>28.61</v>
      </c>
    </row>
    <row r="2805" spans="1:2" x14ac:dyDescent="0.35">
      <c r="A2805" s="25">
        <v>39226</v>
      </c>
      <c r="B2805">
        <v>28.41</v>
      </c>
    </row>
    <row r="2806" spans="1:2" x14ac:dyDescent="0.35">
      <c r="A2806" s="25">
        <v>39227</v>
      </c>
      <c r="B2806">
        <v>28.58</v>
      </c>
    </row>
    <row r="2807" spans="1:2" x14ac:dyDescent="0.35">
      <c r="A2807" s="25">
        <v>39231</v>
      </c>
      <c r="B2807">
        <v>28.4</v>
      </c>
    </row>
    <row r="2808" spans="1:2" x14ac:dyDescent="0.35">
      <c r="A2808" s="25">
        <v>39232</v>
      </c>
      <c r="B2808">
        <v>28.38</v>
      </c>
    </row>
    <row r="2809" spans="1:2" x14ac:dyDescent="0.35">
      <c r="A2809" s="25">
        <v>39233</v>
      </c>
      <c r="B2809">
        <v>28.7</v>
      </c>
    </row>
    <row r="2810" spans="1:2" x14ac:dyDescent="0.35">
      <c r="A2810" s="25">
        <v>39234</v>
      </c>
      <c r="B2810">
        <v>28.78</v>
      </c>
    </row>
    <row r="2811" spans="1:2" x14ac:dyDescent="0.35">
      <c r="A2811" s="25">
        <v>39237</v>
      </c>
      <c r="B2811">
        <v>28.59</v>
      </c>
    </row>
    <row r="2812" spans="1:2" x14ac:dyDescent="0.35">
      <c r="A2812" s="25">
        <v>39238</v>
      </c>
      <c r="B2812">
        <v>28.23</v>
      </c>
    </row>
    <row r="2813" spans="1:2" x14ac:dyDescent="0.35">
      <c r="A2813" s="25">
        <v>39239</v>
      </c>
      <c r="B2813">
        <v>27.44</v>
      </c>
    </row>
    <row r="2814" spans="1:2" x14ac:dyDescent="0.35">
      <c r="A2814" s="25">
        <v>39240</v>
      </c>
      <c r="B2814">
        <v>26.98</v>
      </c>
    </row>
    <row r="2815" spans="1:2" x14ac:dyDescent="0.35">
      <c r="A2815" s="25">
        <v>39241</v>
      </c>
      <c r="B2815">
        <v>27.39</v>
      </c>
    </row>
    <row r="2816" spans="1:2" x14ac:dyDescent="0.35">
      <c r="A2816" s="25">
        <v>39244</v>
      </c>
      <c r="B2816">
        <v>27.35</v>
      </c>
    </row>
    <row r="2817" spans="1:2" x14ac:dyDescent="0.35">
      <c r="A2817" s="25">
        <v>39245</v>
      </c>
      <c r="B2817">
        <v>27.05</v>
      </c>
    </row>
    <row r="2818" spans="1:2" x14ac:dyDescent="0.35">
      <c r="A2818" s="25">
        <v>39246</v>
      </c>
      <c r="B2818">
        <v>27.38</v>
      </c>
    </row>
    <row r="2819" spans="1:2" x14ac:dyDescent="0.35">
      <c r="A2819" s="25">
        <v>39247</v>
      </c>
      <c r="B2819">
        <v>27.3</v>
      </c>
    </row>
    <row r="2820" spans="1:2" x14ac:dyDescent="0.35">
      <c r="A2820" s="25">
        <v>39248</v>
      </c>
      <c r="B2820">
        <v>27.31</v>
      </c>
    </row>
    <row r="2821" spans="1:2" x14ac:dyDescent="0.35">
      <c r="A2821" s="25">
        <v>39251</v>
      </c>
      <c r="B2821">
        <v>28.12</v>
      </c>
    </row>
    <row r="2822" spans="1:2" x14ac:dyDescent="0.35">
      <c r="A2822" s="25">
        <v>39252</v>
      </c>
      <c r="B2822">
        <v>27.63</v>
      </c>
    </row>
    <row r="2823" spans="1:2" x14ac:dyDescent="0.35">
      <c r="A2823" s="25">
        <v>39253</v>
      </c>
      <c r="B2823">
        <v>27.66</v>
      </c>
    </row>
    <row r="2824" spans="1:2" x14ac:dyDescent="0.35">
      <c r="A2824" s="25">
        <v>39254</v>
      </c>
      <c r="B2824">
        <v>27.67</v>
      </c>
    </row>
    <row r="2825" spans="1:2" x14ac:dyDescent="0.35">
      <c r="A2825" s="25">
        <v>39255</v>
      </c>
      <c r="B2825">
        <v>27.38</v>
      </c>
    </row>
    <row r="2826" spans="1:2" x14ac:dyDescent="0.35">
      <c r="A2826" s="25">
        <v>39258</v>
      </c>
      <c r="B2826">
        <v>27.64</v>
      </c>
    </row>
    <row r="2827" spans="1:2" x14ac:dyDescent="0.35">
      <c r="A2827" s="25">
        <v>39259</v>
      </c>
      <c r="B2827">
        <v>27.71</v>
      </c>
    </row>
    <row r="2828" spans="1:2" x14ac:dyDescent="0.35">
      <c r="A2828" s="25">
        <v>39260</v>
      </c>
      <c r="B2828">
        <v>27.58</v>
      </c>
    </row>
    <row r="2829" spans="1:2" x14ac:dyDescent="0.35">
      <c r="A2829" s="25">
        <v>39261</v>
      </c>
      <c r="B2829">
        <v>27.25</v>
      </c>
    </row>
    <row r="2830" spans="1:2" x14ac:dyDescent="0.35">
      <c r="A2830" s="25">
        <v>39262</v>
      </c>
      <c r="B2830">
        <v>27.13</v>
      </c>
    </row>
    <row r="2831" spans="1:2" x14ac:dyDescent="0.35">
      <c r="A2831" s="25">
        <v>39265</v>
      </c>
      <c r="B2831">
        <v>26.86</v>
      </c>
    </row>
    <row r="2832" spans="1:2" x14ac:dyDescent="0.35">
      <c r="A2832" s="25">
        <v>39266</v>
      </c>
      <c r="B2832">
        <v>27</v>
      </c>
    </row>
    <row r="2833" spans="1:2" x14ac:dyDescent="0.35">
      <c r="A2833" s="25">
        <v>39268</v>
      </c>
      <c r="B2833">
        <v>26.99</v>
      </c>
    </row>
    <row r="2834" spans="1:2" x14ac:dyDescent="0.35">
      <c r="A2834" s="25">
        <v>39269</v>
      </c>
      <c r="B2834">
        <v>27.1</v>
      </c>
    </row>
    <row r="2835" spans="1:2" x14ac:dyDescent="0.35">
      <c r="A2835" s="25">
        <v>39272</v>
      </c>
      <c r="B2835">
        <v>27.2</v>
      </c>
    </row>
    <row r="2836" spans="1:2" x14ac:dyDescent="0.35">
      <c r="A2836" s="25">
        <v>39273</v>
      </c>
      <c r="B2836">
        <v>26.97</v>
      </c>
    </row>
    <row r="2837" spans="1:2" x14ac:dyDescent="0.35">
      <c r="A2837" s="25">
        <v>39274</v>
      </c>
      <c r="B2837">
        <v>26.69</v>
      </c>
    </row>
    <row r="2838" spans="1:2" x14ac:dyDescent="0.35">
      <c r="A2838" s="25">
        <v>39275</v>
      </c>
      <c r="B2838">
        <v>26.96</v>
      </c>
    </row>
    <row r="2839" spans="1:2" x14ac:dyDescent="0.35">
      <c r="A2839" s="25">
        <v>39276</v>
      </c>
      <c r="B2839">
        <v>26.58</v>
      </c>
    </row>
    <row r="2840" spans="1:2" x14ac:dyDescent="0.35">
      <c r="A2840" s="25">
        <v>39279</v>
      </c>
      <c r="B2840">
        <v>26.7</v>
      </c>
    </row>
    <row r="2841" spans="1:2" x14ac:dyDescent="0.35">
      <c r="A2841" s="25">
        <v>39280</v>
      </c>
      <c r="B2841">
        <v>27.53</v>
      </c>
    </row>
    <row r="2842" spans="1:2" x14ac:dyDescent="0.35">
      <c r="A2842" s="25">
        <v>39281</v>
      </c>
      <c r="B2842">
        <v>26.2</v>
      </c>
    </row>
    <row r="2843" spans="1:2" x14ac:dyDescent="0.35">
      <c r="A2843" s="25">
        <v>39282</v>
      </c>
      <c r="B2843">
        <v>26.03</v>
      </c>
    </row>
    <row r="2844" spans="1:2" x14ac:dyDescent="0.35">
      <c r="A2844" s="25">
        <v>39283</v>
      </c>
      <c r="B2844">
        <v>25.35</v>
      </c>
    </row>
    <row r="2845" spans="1:2" x14ac:dyDescent="0.35">
      <c r="A2845" s="25">
        <v>39286</v>
      </c>
      <c r="B2845">
        <v>24.99</v>
      </c>
    </row>
    <row r="2846" spans="1:2" x14ac:dyDescent="0.35">
      <c r="A2846" s="25">
        <v>39287</v>
      </c>
      <c r="B2846">
        <v>24.84</v>
      </c>
    </row>
    <row r="2847" spans="1:2" x14ac:dyDescent="0.35">
      <c r="A2847" s="25">
        <v>39288</v>
      </c>
      <c r="B2847">
        <v>24.68</v>
      </c>
    </row>
    <row r="2848" spans="1:2" x14ac:dyDescent="0.35">
      <c r="A2848" s="25">
        <v>39289</v>
      </c>
      <c r="B2848">
        <v>24.03</v>
      </c>
    </row>
    <row r="2849" spans="1:2" x14ac:dyDescent="0.35">
      <c r="A2849" s="25">
        <v>39290</v>
      </c>
      <c r="B2849">
        <v>23.49</v>
      </c>
    </row>
    <row r="2850" spans="1:2" x14ac:dyDescent="0.35">
      <c r="A2850" s="25">
        <v>39293</v>
      </c>
      <c r="B2850">
        <v>23.62</v>
      </c>
    </row>
    <row r="2851" spans="1:2" x14ac:dyDescent="0.35">
      <c r="A2851" s="25">
        <v>39294</v>
      </c>
      <c r="B2851">
        <v>23.25</v>
      </c>
    </row>
    <row r="2852" spans="1:2" x14ac:dyDescent="0.35">
      <c r="A2852" s="25">
        <v>39295</v>
      </c>
      <c r="B2852">
        <v>23.25</v>
      </c>
    </row>
    <row r="2853" spans="1:2" x14ac:dyDescent="0.35">
      <c r="A2853" s="25">
        <v>39296</v>
      </c>
      <c r="B2853">
        <v>23.36</v>
      </c>
    </row>
    <row r="2854" spans="1:2" x14ac:dyDescent="0.35">
      <c r="A2854" s="25">
        <v>39297</v>
      </c>
      <c r="B2854">
        <v>22.92</v>
      </c>
    </row>
    <row r="2855" spans="1:2" x14ac:dyDescent="0.35">
      <c r="A2855" s="25">
        <v>39300</v>
      </c>
      <c r="B2855">
        <v>22.97</v>
      </c>
    </row>
    <row r="2856" spans="1:2" x14ac:dyDescent="0.35">
      <c r="A2856" s="25">
        <v>39301</v>
      </c>
      <c r="B2856">
        <v>23.44</v>
      </c>
    </row>
    <row r="2857" spans="1:2" x14ac:dyDescent="0.35">
      <c r="A2857" s="25">
        <v>39302</v>
      </c>
      <c r="B2857">
        <v>23.87</v>
      </c>
    </row>
    <row r="2858" spans="1:2" x14ac:dyDescent="0.35">
      <c r="A2858" s="25">
        <v>39303</v>
      </c>
      <c r="B2858">
        <v>23.8</v>
      </c>
    </row>
    <row r="2859" spans="1:2" x14ac:dyDescent="0.35">
      <c r="A2859" s="25">
        <v>39304</v>
      </c>
      <c r="B2859">
        <v>23.94</v>
      </c>
    </row>
    <row r="2860" spans="1:2" x14ac:dyDescent="0.35">
      <c r="A2860" s="25">
        <v>39307</v>
      </c>
      <c r="B2860">
        <v>24.57</v>
      </c>
    </row>
    <row r="2861" spans="1:2" x14ac:dyDescent="0.35">
      <c r="A2861" s="25">
        <v>39308</v>
      </c>
      <c r="B2861">
        <v>23.72</v>
      </c>
    </row>
    <row r="2862" spans="1:2" x14ac:dyDescent="0.35">
      <c r="A2862" s="25">
        <v>39309</v>
      </c>
      <c r="B2862">
        <v>23.32</v>
      </c>
    </row>
    <row r="2863" spans="1:2" x14ac:dyDescent="0.35">
      <c r="A2863" s="25">
        <v>39310</v>
      </c>
      <c r="B2863">
        <v>22.76</v>
      </c>
    </row>
    <row r="2864" spans="1:2" x14ac:dyDescent="0.35">
      <c r="A2864" s="25">
        <v>39311</v>
      </c>
      <c r="B2864">
        <v>23.54</v>
      </c>
    </row>
    <row r="2865" spans="1:2" x14ac:dyDescent="0.35">
      <c r="A2865" s="25">
        <v>39314</v>
      </c>
      <c r="B2865">
        <v>23.34</v>
      </c>
    </row>
    <row r="2866" spans="1:2" x14ac:dyDescent="0.35">
      <c r="A2866" s="25">
        <v>39315</v>
      </c>
      <c r="B2866">
        <v>23.04</v>
      </c>
    </row>
    <row r="2867" spans="1:2" x14ac:dyDescent="0.35">
      <c r="A2867" s="25">
        <v>39316</v>
      </c>
      <c r="B2867">
        <v>23.23</v>
      </c>
    </row>
    <row r="2868" spans="1:2" x14ac:dyDescent="0.35">
      <c r="A2868" s="25">
        <v>39317</v>
      </c>
      <c r="B2868">
        <v>23.13</v>
      </c>
    </row>
    <row r="2869" spans="1:2" x14ac:dyDescent="0.35">
      <c r="A2869" s="25">
        <v>39318</v>
      </c>
      <c r="B2869">
        <v>23.59</v>
      </c>
    </row>
    <row r="2870" spans="1:2" x14ac:dyDescent="0.35">
      <c r="A2870" s="25">
        <v>39321</v>
      </c>
      <c r="B2870">
        <v>23.03</v>
      </c>
    </row>
    <row r="2871" spans="1:2" x14ac:dyDescent="0.35">
      <c r="A2871" s="25">
        <v>39322</v>
      </c>
      <c r="B2871">
        <v>22.52</v>
      </c>
    </row>
    <row r="2872" spans="1:2" x14ac:dyDescent="0.35">
      <c r="A2872" s="25">
        <v>39323</v>
      </c>
      <c r="B2872">
        <v>22.55</v>
      </c>
    </row>
    <row r="2873" spans="1:2" x14ac:dyDescent="0.35">
      <c r="A2873" s="25">
        <v>39324</v>
      </c>
      <c r="B2873">
        <v>22.61</v>
      </c>
    </row>
    <row r="2874" spans="1:2" x14ac:dyDescent="0.35">
      <c r="A2874" s="25">
        <v>39325</v>
      </c>
      <c r="B2874">
        <v>22.73</v>
      </c>
    </row>
    <row r="2875" spans="1:2" x14ac:dyDescent="0.35">
      <c r="A2875" s="25">
        <v>39329</v>
      </c>
      <c r="B2875">
        <v>23.97</v>
      </c>
    </row>
    <row r="2876" spans="1:2" x14ac:dyDescent="0.35">
      <c r="A2876" s="25">
        <v>39330</v>
      </c>
      <c r="B2876">
        <v>24.1</v>
      </c>
    </row>
    <row r="2877" spans="1:2" x14ac:dyDescent="0.35">
      <c r="A2877" s="25">
        <v>39331</v>
      </c>
      <c r="B2877">
        <v>24.15</v>
      </c>
    </row>
    <row r="2878" spans="1:2" x14ac:dyDescent="0.35">
      <c r="A2878" s="25">
        <v>39332</v>
      </c>
      <c r="B2878">
        <v>23.76</v>
      </c>
    </row>
    <row r="2879" spans="1:2" x14ac:dyDescent="0.35">
      <c r="A2879" s="25">
        <v>39335</v>
      </c>
      <c r="B2879">
        <v>23.3</v>
      </c>
    </row>
    <row r="2880" spans="1:2" x14ac:dyDescent="0.35">
      <c r="A2880" s="25">
        <v>39336</v>
      </c>
      <c r="B2880">
        <v>23.71</v>
      </c>
    </row>
    <row r="2881" spans="1:2" x14ac:dyDescent="0.35">
      <c r="A2881" s="25">
        <v>39337</v>
      </c>
      <c r="B2881">
        <v>23.56</v>
      </c>
    </row>
    <row r="2882" spans="1:2" x14ac:dyDescent="0.35">
      <c r="A2882" s="25">
        <v>39338</v>
      </c>
      <c r="B2882">
        <v>23.72</v>
      </c>
    </row>
    <row r="2883" spans="1:2" x14ac:dyDescent="0.35">
      <c r="A2883" s="25">
        <v>39339</v>
      </c>
      <c r="B2883">
        <v>24.73</v>
      </c>
    </row>
    <row r="2884" spans="1:2" x14ac:dyDescent="0.35">
      <c r="A2884" s="25">
        <v>39342</v>
      </c>
      <c r="B2884">
        <v>24.95</v>
      </c>
    </row>
    <row r="2885" spans="1:2" x14ac:dyDescent="0.35">
      <c r="A2885" s="25">
        <v>39343</v>
      </c>
      <c r="B2885">
        <v>25.06</v>
      </c>
    </row>
    <row r="2886" spans="1:2" x14ac:dyDescent="0.35">
      <c r="A2886" s="25">
        <v>39344</v>
      </c>
      <c r="B2886">
        <v>25.29</v>
      </c>
    </row>
    <row r="2887" spans="1:2" x14ac:dyDescent="0.35">
      <c r="A2887" s="25">
        <v>39345</v>
      </c>
      <c r="B2887">
        <v>25.29</v>
      </c>
    </row>
    <row r="2888" spans="1:2" x14ac:dyDescent="0.35">
      <c r="A2888" s="25">
        <v>39346</v>
      </c>
      <c r="B2888">
        <v>26.05</v>
      </c>
    </row>
    <row r="2889" spans="1:2" x14ac:dyDescent="0.35">
      <c r="A2889" s="25">
        <v>39349</v>
      </c>
      <c r="B2889">
        <v>25.73</v>
      </c>
    </row>
    <row r="2890" spans="1:2" x14ac:dyDescent="0.35">
      <c r="A2890" s="25">
        <v>39350</v>
      </c>
      <c r="B2890">
        <v>26.51</v>
      </c>
    </row>
    <row r="2891" spans="1:2" x14ac:dyDescent="0.35">
      <c r="A2891" s="25">
        <v>39351</v>
      </c>
      <c r="B2891">
        <v>26.7</v>
      </c>
    </row>
    <row r="2892" spans="1:2" x14ac:dyDescent="0.35">
      <c r="A2892" s="25">
        <v>39352</v>
      </c>
      <c r="B2892">
        <v>26.27</v>
      </c>
    </row>
    <row r="2893" spans="1:2" x14ac:dyDescent="0.35">
      <c r="A2893" s="25">
        <v>39353</v>
      </c>
      <c r="B2893">
        <v>26.84</v>
      </c>
    </row>
    <row r="2894" spans="1:2" x14ac:dyDescent="0.35">
      <c r="A2894" s="25">
        <v>39356</v>
      </c>
      <c r="B2894">
        <v>27.04</v>
      </c>
    </row>
    <row r="2895" spans="1:2" x14ac:dyDescent="0.35">
      <c r="A2895" s="25">
        <v>39357</v>
      </c>
      <c r="B2895">
        <v>26.95</v>
      </c>
    </row>
    <row r="2896" spans="1:2" x14ac:dyDescent="0.35">
      <c r="A2896" s="25">
        <v>39358</v>
      </c>
      <c r="B2896">
        <v>27.17</v>
      </c>
    </row>
    <row r="2897" spans="1:2" x14ac:dyDescent="0.35">
      <c r="A2897" s="25">
        <v>39359</v>
      </c>
      <c r="B2897">
        <v>27.15</v>
      </c>
    </row>
    <row r="2898" spans="1:2" x14ac:dyDescent="0.35">
      <c r="A2898" s="25">
        <v>39360</v>
      </c>
      <c r="B2898">
        <v>27.88</v>
      </c>
    </row>
    <row r="2899" spans="1:2" x14ac:dyDescent="0.35">
      <c r="A2899" s="25">
        <v>39363</v>
      </c>
      <c r="B2899">
        <v>28.05</v>
      </c>
    </row>
    <row r="2900" spans="1:2" x14ac:dyDescent="0.35">
      <c r="A2900" s="25">
        <v>39364</v>
      </c>
      <c r="B2900">
        <v>28.37</v>
      </c>
    </row>
    <row r="2901" spans="1:2" x14ac:dyDescent="0.35">
      <c r="A2901" s="25">
        <v>39365</v>
      </c>
      <c r="B2901">
        <v>28.36</v>
      </c>
    </row>
    <row r="2902" spans="1:2" x14ac:dyDescent="0.35">
      <c r="A2902" s="25">
        <v>39366</v>
      </c>
      <c r="B2902">
        <v>27.65</v>
      </c>
    </row>
    <row r="2903" spans="1:2" x14ac:dyDescent="0.35">
      <c r="A2903" s="25">
        <v>39367</v>
      </c>
      <c r="B2903">
        <v>28.48</v>
      </c>
    </row>
    <row r="2904" spans="1:2" x14ac:dyDescent="0.35">
      <c r="A2904" s="25">
        <v>39370</v>
      </c>
      <c r="B2904">
        <v>27.86</v>
      </c>
    </row>
    <row r="2905" spans="1:2" x14ac:dyDescent="0.35">
      <c r="A2905" s="25">
        <v>39371</v>
      </c>
      <c r="B2905">
        <v>26.69</v>
      </c>
    </row>
    <row r="2906" spans="1:2" x14ac:dyDescent="0.35">
      <c r="A2906" s="25">
        <v>39372</v>
      </c>
      <c r="B2906">
        <v>28.82</v>
      </c>
    </row>
    <row r="2907" spans="1:2" x14ac:dyDescent="0.35">
      <c r="A2907" s="25">
        <v>39373</v>
      </c>
      <c r="B2907">
        <v>29.35</v>
      </c>
    </row>
    <row r="2908" spans="1:2" x14ac:dyDescent="0.35">
      <c r="A2908" s="25">
        <v>39374</v>
      </c>
      <c r="B2908">
        <v>29.03</v>
      </c>
    </row>
    <row r="2909" spans="1:2" x14ac:dyDescent="0.35">
      <c r="A2909" s="25">
        <v>39377</v>
      </c>
      <c r="B2909">
        <v>29.85</v>
      </c>
    </row>
    <row r="2910" spans="1:2" x14ac:dyDescent="0.35">
      <c r="A2910" s="25">
        <v>39378</v>
      </c>
      <c r="B2910">
        <v>30.64</v>
      </c>
    </row>
    <row r="2911" spans="1:2" x14ac:dyDescent="0.35">
      <c r="A2911" s="25">
        <v>39379</v>
      </c>
      <c r="B2911">
        <v>30.68</v>
      </c>
    </row>
    <row r="2912" spans="1:2" x14ac:dyDescent="0.35">
      <c r="A2912" s="25">
        <v>39380</v>
      </c>
      <c r="B2912">
        <v>31.34</v>
      </c>
    </row>
    <row r="2913" spans="1:2" x14ac:dyDescent="0.35">
      <c r="A2913" s="25">
        <v>39381</v>
      </c>
      <c r="B2913">
        <v>33.630000000000003</v>
      </c>
    </row>
    <row r="2914" spans="1:2" x14ac:dyDescent="0.35">
      <c r="A2914" s="25">
        <v>39384</v>
      </c>
      <c r="B2914">
        <v>31.79</v>
      </c>
    </row>
    <row r="2915" spans="1:2" x14ac:dyDescent="0.35">
      <c r="A2915" s="25">
        <v>39385</v>
      </c>
      <c r="B2915">
        <v>30.83</v>
      </c>
    </row>
    <row r="2916" spans="1:2" x14ac:dyDescent="0.35">
      <c r="A2916" s="25">
        <v>39386</v>
      </c>
      <c r="B2916">
        <v>31.1</v>
      </c>
    </row>
    <row r="2917" spans="1:2" x14ac:dyDescent="0.35">
      <c r="A2917" s="25">
        <v>39387</v>
      </c>
      <c r="B2917">
        <v>30.22</v>
      </c>
    </row>
    <row r="2918" spans="1:2" x14ac:dyDescent="0.35">
      <c r="A2918" s="25">
        <v>39388</v>
      </c>
      <c r="B2918">
        <v>31.11</v>
      </c>
    </row>
    <row r="2919" spans="1:2" x14ac:dyDescent="0.35">
      <c r="A2919" s="25">
        <v>39391</v>
      </c>
      <c r="B2919">
        <v>31.36</v>
      </c>
    </row>
    <row r="2920" spans="1:2" x14ac:dyDescent="0.35">
      <c r="A2920" s="25">
        <v>39392</v>
      </c>
      <c r="B2920">
        <v>29.93</v>
      </c>
    </row>
    <row r="2921" spans="1:2" x14ac:dyDescent="0.35">
      <c r="A2921" s="25">
        <v>39393</v>
      </c>
      <c r="B2921">
        <v>27.63</v>
      </c>
    </row>
    <row r="2922" spans="1:2" x14ac:dyDescent="0.35">
      <c r="A2922" s="25">
        <v>39394</v>
      </c>
      <c r="B2922">
        <v>26.7</v>
      </c>
    </row>
    <row r="2923" spans="1:2" x14ac:dyDescent="0.35">
      <c r="A2923" s="25">
        <v>39395</v>
      </c>
      <c r="B2923">
        <v>25.79</v>
      </c>
    </row>
    <row r="2924" spans="1:2" x14ac:dyDescent="0.35">
      <c r="A2924" s="25">
        <v>39398</v>
      </c>
      <c r="B2924">
        <v>24.78</v>
      </c>
    </row>
    <row r="2925" spans="1:2" x14ac:dyDescent="0.35">
      <c r="A2925" s="25">
        <v>39399</v>
      </c>
      <c r="B2925">
        <v>26.1</v>
      </c>
    </row>
    <row r="2926" spans="1:2" x14ac:dyDescent="0.35">
      <c r="A2926" s="25">
        <v>39400</v>
      </c>
      <c r="B2926">
        <v>25.07</v>
      </c>
    </row>
    <row r="2927" spans="1:2" x14ac:dyDescent="0.35">
      <c r="A2927" s="25">
        <v>39401</v>
      </c>
      <c r="B2927">
        <v>25.42</v>
      </c>
    </row>
    <row r="2928" spans="1:2" x14ac:dyDescent="0.35">
      <c r="A2928" s="25">
        <v>39402</v>
      </c>
      <c r="B2928">
        <v>26.82</v>
      </c>
    </row>
    <row r="2929" spans="1:2" x14ac:dyDescent="0.35">
      <c r="A2929" s="25">
        <v>39405</v>
      </c>
      <c r="B2929">
        <v>26.76</v>
      </c>
    </row>
    <row r="2930" spans="1:2" x14ac:dyDescent="0.35">
      <c r="A2930" s="25">
        <v>39406</v>
      </c>
      <c r="B2930">
        <v>26.72</v>
      </c>
    </row>
    <row r="2931" spans="1:2" x14ac:dyDescent="0.35">
      <c r="A2931" s="25">
        <v>39407</v>
      </c>
      <c r="B2931">
        <v>25.71</v>
      </c>
    </row>
    <row r="2932" spans="1:2" x14ac:dyDescent="0.35">
      <c r="A2932" s="25">
        <v>39409</v>
      </c>
      <c r="B2932">
        <v>26.13</v>
      </c>
    </row>
    <row r="2933" spans="1:2" x14ac:dyDescent="0.35">
      <c r="A2933" s="25">
        <v>39412</v>
      </c>
      <c r="B2933">
        <v>25.22</v>
      </c>
    </row>
    <row r="2934" spans="1:2" x14ac:dyDescent="0.35">
      <c r="A2934" s="25">
        <v>39413</v>
      </c>
      <c r="B2934">
        <v>25.59</v>
      </c>
    </row>
    <row r="2935" spans="1:2" x14ac:dyDescent="0.35">
      <c r="A2935" s="25">
        <v>39414</v>
      </c>
      <c r="B2935">
        <v>26.2</v>
      </c>
    </row>
    <row r="2936" spans="1:2" x14ac:dyDescent="0.35">
      <c r="A2936" s="25">
        <v>39415</v>
      </c>
      <c r="B2936">
        <v>26.63</v>
      </c>
    </row>
    <row r="2937" spans="1:2" x14ac:dyDescent="0.35">
      <c r="A2937" s="25">
        <v>39416</v>
      </c>
      <c r="B2937">
        <v>26.81</v>
      </c>
    </row>
    <row r="2938" spans="1:2" x14ac:dyDescent="0.35">
      <c r="A2938" s="25">
        <v>39419</v>
      </c>
      <c r="B2938">
        <v>26.61</v>
      </c>
    </row>
    <row r="2939" spans="1:2" x14ac:dyDescent="0.35">
      <c r="A2939" s="25">
        <v>39420</v>
      </c>
      <c r="B2939">
        <v>26.42</v>
      </c>
    </row>
    <row r="2940" spans="1:2" x14ac:dyDescent="0.35">
      <c r="A2940" s="25">
        <v>39421</v>
      </c>
      <c r="B2940">
        <v>25.98</v>
      </c>
    </row>
    <row r="2941" spans="1:2" x14ac:dyDescent="0.35">
      <c r="A2941" s="25">
        <v>39422</v>
      </c>
      <c r="B2941">
        <v>25.96</v>
      </c>
    </row>
    <row r="2942" spans="1:2" x14ac:dyDescent="0.35">
      <c r="A2942" s="25">
        <v>39423</v>
      </c>
      <c r="B2942">
        <v>25.63</v>
      </c>
    </row>
    <row r="2943" spans="1:2" x14ac:dyDescent="0.35">
      <c r="A2943" s="25">
        <v>39426</v>
      </c>
      <c r="B2943">
        <v>25.2</v>
      </c>
    </row>
    <row r="2944" spans="1:2" x14ac:dyDescent="0.35">
      <c r="A2944" s="25">
        <v>39427</v>
      </c>
      <c r="B2944">
        <v>24.47</v>
      </c>
    </row>
    <row r="2945" spans="1:2" x14ac:dyDescent="0.35">
      <c r="A2945" s="25">
        <v>39428</v>
      </c>
      <c r="B2945">
        <v>24.54</v>
      </c>
    </row>
    <row r="2946" spans="1:2" x14ac:dyDescent="0.35">
      <c r="A2946" s="25">
        <v>39429</v>
      </c>
      <c r="B2946">
        <v>24.38</v>
      </c>
    </row>
    <row r="2947" spans="1:2" x14ac:dyDescent="0.35">
      <c r="A2947" s="25">
        <v>39430</v>
      </c>
      <c r="B2947">
        <v>24.06</v>
      </c>
    </row>
    <row r="2948" spans="1:2" x14ac:dyDescent="0.35">
      <c r="A2948" s="25">
        <v>39433</v>
      </c>
      <c r="B2948">
        <v>23.04</v>
      </c>
    </row>
    <row r="2949" spans="1:2" x14ac:dyDescent="0.35">
      <c r="A2949" s="25">
        <v>39434</v>
      </c>
      <c r="B2949">
        <v>23.02</v>
      </c>
    </row>
    <row r="2950" spans="1:2" x14ac:dyDescent="0.35">
      <c r="A2950" s="25">
        <v>39435</v>
      </c>
      <c r="B2950">
        <v>23.31</v>
      </c>
    </row>
    <row r="2951" spans="1:2" x14ac:dyDescent="0.35">
      <c r="A2951" s="25">
        <v>39436</v>
      </c>
      <c r="B2951">
        <v>23.64</v>
      </c>
    </row>
    <row r="2952" spans="1:2" x14ac:dyDescent="0.35">
      <c r="A2952" s="25">
        <v>39437</v>
      </c>
      <c r="B2952">
        <v>24.01</v>
      </c>
    </row>
    <row r="2953" spans="1:2" x14ac:dyDescent="0.35">
      <c r="A2953" s="25">
        <v>39440</v>
      </c>
      <c r="B2953">
        <v>24.05</v>
      </c>
    </row>
    <row r="2954" spans="1:2" x14ac:dyDescent="0.35">
      <c r="A2954" s="25">
        <v>39442</v>
      </c>
      <c r="B2954">
        <v>23.96</v>
      </c>
    </row>
    <row r="2955" spans="1:2" x14ac:dyDescent="0.35">
      <c r="A2955" s="25">
        <v>39443</v>
      </c>
      <c r="B2955">
        <v>23.71</v>
      </c>
    </row>
    <row r="2956" spans="1:2" x14ac:dyDescent="0.35">
      <c r="A2956" s="25">
        <v>39444</v>
      </c>
      <c r="B2956">
        <v>23.45</v>
      </c>
    </row>
    <row r="2957" spans="1:2" x14ac:dyDescent="0.35">
      <c r="A2957" s="25">
        <v>39447</v>
      </c>
      <c r="B2957">
        <v>23.26</v>
      </c>
    </row>
    <row r="2958" spans="1:2" x14ac:dyDescent="0.35">
      <c r="A2958" s="25">
        <v>39449</v>
      </c>
      <c r="B2958">
        <v>23.72</v>
      </c>
    </row>
    <row r="2959" spans="1:2" x14ac:dyDescent="0.35">
      <c r="A2959" s="25">
        <v>39450</v>
      </c>
      <c r="B2959">
        <v>23.84</v>
      </c>
    </row>
    <row r="2960" spans="1:2" x14ac:dyDescent="0.35">
      <c r="A2960" s="25">
        <v>39451</v>
      </c>
      <c r="B2960">
        <v>23.16</v>
      </c>
    </row>
    <row r="2961" spans="1:2" x14ac:dyDescent="0.35">
      <c r="A2961" s="25">
        <v>39454</v>
      </c>
      <c r="B2961">
        <v>23.18</v>
      </c>
    </row>
    <row r="2962" spans="1:2" x14ac:dyDescent="0.35">
      <c r="A2962" s="25">
        <v>39455</v>
      </c>
      <c r="B2962">
        <v>22.61</v>
      </c>
    </row>
    <row r="2963" spans="1:2" x14ac:dyDescent="0.35">
      <c r="A2963" s="25">
        <v>39456</v>
      </c>
      <c r="B2963">
        <v>22.56</v>
      </c>
    </row>
    <row r="2964" spans="1:2" x14ac:dyDescent="0.35">
      <c r="A2964" s="25">
        <v>39457</v>
      </c>
      <c r="B2964">
        <v>24.09</v>
      </c>
    </row>
    <row r="2965" spans="1:2" x14ac:dyDescent="0.35">
      <c r="A2965" s="25">
        <v>39458</v>
      </c>
      <c r="B2965">
        <v>23.36</v>
      </c>
    </row>
    <row r="2966" spans="1:2" x14ac:dyDescent="0.35">
      <c r="A2966" s="25">
        <v>39461</v>
      </c>
      <c r="B2966">
        <v>23.7</v>
      </c>
    </row>
    <row r="2967" spans="1:2" x14ac:dyDescent="0.35">
      <c r="A2967" s="25">
        <v>39462</v>
      </c>
      <c r="B2967">
        <v>22.91</v>
      </c>
    </row>
    <row r="2968" spans="1:2" x14ac:dyDescent="0.35">
      <c r="A2968" s="25">
        <v>39463</v>
      </c>
      <c r="B2968">
        <v>21.95</v>
      </c>
    </row>
    <row r="2969" spans="1:2" x14ac:dyDescent="0.35">
      <c r="A2969" s="25">
        <v>39464</v>
      </c>
      <c r="B2969">
        <v>21.22</v>
      </c>
    </row>
    <row r="2970" spans="1:2" x14ac:dyDescent="0.35">
      <c r="A2970" s="25">
        <v>39465</v>
      </c>
      <c r="B2970">
        <v>20.78</v>
      </c>
    </row>
    <row r="2971" spans="1:2" x14ac:dyDescent="0.35">
      <c r="A2971" s="25">
        <v>39469</v>
      </c>
      <c r="B2971">
        <v>19.86</v>
      </c>
    </row>
    <row r="2972" spans="1:2" x14ac:dyDescent="0.35">
      <c r="A2972" s="25">
        <v>39470</v>
      </c>
      <c r="B2972">
        <v>20.010000000000002</v>
      </c>
    </row>
    <row r="2973" spans="1:2" x14ac:dyDescent="0.35">
      <c r="A2973" s="25">
        <v>39471</v>
      </c>
      <c r="B2973">
        <v>21.69</v>
      </c>
    </row>
    <row r="2974" spans="1:2" x14ac:dyDescent="0.35">
      <c r="A2974" s="25">
        <v>39472</v>
      </c>
      <c r="B2974">
        <v>21.94</v>
      </c>
    </row>
    <row r="2975" spans="1:2" x14ac:dyDescent="0.35">
      <c r="A2975" s="25">
        <v>39475</v>
      </c>
      <c r="B2975">
        <v>20.78</v>
      </c>
    </row>
    <row r="2976" spans="1:2" x14ac:dyDescent="0.35">
      <c r="A2976" s="25">
        <v>39476</v>
      </c>
      <c r="B2976">
        <v>20.81</v>
      </c>
    </row>
    <row r="2977" spans="1:2" x14ac:dyDescent="0.35">
      <c r="A2977" s="25">
        <v>39477</v>
      </c>
      <c r="B2977">
        <v>19.05</v>
      </c>
    </row>
    <row r="2978" spans="1:2" x14ac:dyDescent="0.35">
      <c r="A2978" s="25">
        <v>39478</v>
      </c>
      <c r="B2978">
        <v>19.18</v>
      </c>
    </row>
    <row r="2979" spans="1:2" x14ac:dyDescent="0.35">
      <c r="A2979" s="25">
        <v>39479</v>
      </c>
      <c r="B2979">
        <v>28.38</v>
      </c>
    </row>
    <row r="2980" spans="1:2" x14ac:dyDescent="0.35">
      <c r="A2980" s="25">
        <v>39482</v>
      </c>
      <c r="B2980">
        <v>29.33</v>
      </c>
    </row>
    <row r="2981" spans="1:2" x14ac:dyDescent="0.35">
      <c r="A2981" s="25">
        <v>39483</v>
      </c>
      <c r="B2981">
        <v>28.98</v>
      </c>
    </row>
    <row r="2982" spans="1:2" x14ac:dyDescent="0.35">
      <c r="A2982" s="25">
        <v>39484</v>
      </c>
      <c r="B2982">
        <v>28.57</v>
      </c>
    </row>
    <row r="2983" spans="1:2" x14ac:dyDescent="0.35">
      <c r="A2983" s="25">
        <v>39485</v>
      </c>
      <c r="B2983">
        <v>29.04</v>
      </c>
    </row>
    <row r="2984" spans="1:2" x14ac:dyDescent="0.35">
      <c r="A2984" s="25">
        <v>39486</v>
      </c>
      <c r="B2984">
        <v>29.2</v>
      </c>
    </row>
    <row r="2985" spans="1:2" x14ac:dyDescent="0.35">
      <c r="A2985" s="25">
        <v>39489</v>
      </c>
      <c r="B2985">
        <v>29.87</v>
      </c>
    </row>
    <row r="2986" spans="1:2" x14ac:dyDescent="0.35">
      <c r="A2986" s="25">
        <v>39490</v>
      </c>
      <c r="B2986">
        <v>29.57</v>
      </c>
    </row>
    <row r="2987" spans="1:2" x14ac:dyDescent="0.35">
      <c r="A2987" s="25">
        <v>39491</v>
      </c>
      <c r="B2987">
        <v>29.88</v>
      </c>
    </row>
    <row r="2988" spans="1:2" x14ac:dyDescent="0.35">
      <c r="A2988" s="25">
        <v>39492</v>
      </c>
      <c r="B2988">
        <v>29.98</v>
      </c>
    </row>
    <row r="2989" spans="1:2" x14ac:dyDescent="0.35">
      <c r="A2989" s="25">
        <v>39493</v>
      </c>
      <c r="B2989">
        <v>29.66</v>
      </c>
    </row>
    <row r="2990" spans="1:2" x14ac:dyDescent="0.35">
      <c r="A2990" s="25">
        <v>39497</v>
      </c>
      <c r="B2990">
        <v>29.01</v>
      </c>
    </row>
    <row r="2991" spans="1:2" x14ac:dyDescent="0.35">
      <c r="A2991" s="25">
        <v>39498</v>
      </c>
      <c r="B2991">
        <v>28.83</v>
      </c>
    </row>
    <row r="2992" spans="1:2" x14ac:dyDescent="0.35">
      <c r="A2992" s="25">
        <v>39499</v>
      </c>
      <c r="B2992">
        <v>28.42</v>
      </c>
    </row>
    <row r="2993" spans="1:2" x14ac:dyDescent="0.35">
      <c r="A2993" s="25">
        <v>39500</v>
      </c>
      <c r="B2993">
        <v>28.42</v>
      </c>
    </row>
    <row r="2994" spans="1:2" x14ac:dyDescent="0.35">
      <c r="A2994" s="25">
        <v>39503</v>
      </c>
      <c r="B2994">
        <v>28.13</v>
      </c>
    </row>
    <row r="2995" spans="1:2" x14ac:dyDescent="0.35">
      <c r="A2995" s="25">
        <v>39504</v>
      </c>
      <c r="B2995">
        <v>28.22</v>
      </c>
    </row>
    <row r="2996" spans="1:2" x14ac:dyDescent="0.35">
      <c r="A2996" s="25">
        <v>39505</v>
      </c>
      <c r="B2996">
        <v>28.37</v>
      </c>
    </row>
    <row r="2997" spans="1:2" x14ac:dyDescent="0.35">
      <c r="A2997" s="25">
        <v>39506</v>
      </c>
      <c r="B2997">
        <v>28.15</v>
      </c>
    </row>
    <row r="2998" spans="1:2" x14ac:dyDescent="0.35">
      <c r="A2998" s="25">
        <v>39507</v>
      </c>
      <c r="B2998">
        <v>27.78</v>
      </c>
    </row>
    <row r="2999" spans="1:2" x14ac:dyDescent="0.35">
      <c r="A2999" s="25">
        <v>39510</v>
      </c>
      <c r="B2999">
        <v>27.77</v>
      </c>
    </row>
    <row r="3000" spans="1:2" x14ac:dyDescent="0.35">
      <c r="A3000" s="25">
        <v>39511</v>
      </c>
      <c r="B3000">
        <v>28.06</v>
      </c>
    </row>
    <row r="3001" spans="1:2" x14ac:dyDescent="0.35">
      <c r="A3001" s="25">
        <v>39512</v>
      </c>
      <c r="B3001">
        <v>28.67</v>
      </c>
    </row>
    <row r="3002" spans="1:2" x14ac:dyDescent="0.35">
      <c r="A3002" s="25">
        <v>39513</v>
      </c>
      <c r="B3002">
        <v>28.7</v>
      </c>
    </row>
    <row r="3003" spans="1:2" x14ac:dyDescent="0.35">
      <c r="A3003" s="25">
        <v>39514</v>
      </c>
      <c r="B3003">
        <v>29.03</v>
      </c>
    </row>
    <row r="3004" spans="1:2" x14ac:dyDescent="0.35">
      <c r="A3004" s="25">
        <v>39517</v>
      </c>
      <c r="B3004">
        <v>28.51</v>
      </c>
    </row>
    <row r="3005" spans="1:2" x14ac:dyDescent="0.35">
      <c r="A3005" s="25">
        <v>39518</v>
      </c>
      <c r="B3005">
        <v>29</v>
      </c>
    </row>
    <row r="3006" spans="1:2" x14ac:dyDescent="0.35">
      <c r="A3006" s="25">
        <v>39519</v>
      </c>
      <c r="B3006">
        <v>28.45</v>
      </c>
    </row>
    <row r="3007" spans="1:2" x14ac:dyDescent="0.35">
      <c r="A3007" s="25">
        <v>39520</v>
      </c>
      <c r="B3007">
        <v>27.5</v>
      </c>
    </row>
    <row r="3008" spans="1:2" x14ac:dyDescent="0.35">
      <c r="A3008" s="25">
        <v>39521</v>
      </c>
      <c r="B3008">
        <v>26.71</v>
      </c>
    </row>
    <row r="3009" spans="1:2" x14ac:dyDescent="0.35">
      <c r="A3009" s="25">
        <v>39524</v>
      </c>
      <c r="B3009">
        <v>25.85</v>
      </c>
    </row>
    <row r="3010" spans="1:2" x14ac:dyDescent="0.35">
      <c r="A3010" s="25">
        <v>39525</v>
      </c>
      <c r="B3010">
        <v>27.66</v>
      </c>
    </row>
    <row r="3011" spans="1:2" x14ac:dyDescent="0.35">
      <c r="A3011" s="25">
        <v>39526</v>
      </c>
      <c r="B3011">
        <v>27.07</v>
      </c>
    </row>
    <row r="3012" spans="1:2" x14ac:dyDescent="0.35">
      <c r="A3012" s="25">
        <v>39527</v>
      </c>
      <c r="B3012">
        <v>27.66</v>
      </c>
    </row>
    <row r="3013" spans="1:2" x14ac:dyDescent="0.35">
      <c r="A3013" s="25">
        <v>39531</v>
      </c>
      <c r="B3013">
        <v>27.52</v>
      </c>
    </row>
    <row r="3014" spans="1:2" x14ac:dyDescent="0.35">
      <c r="A3014" s="25">
        <v>39532</v>
      </c>
      <c r="B3014">
        <v>28.73</v>
      </c>
    </row>
    <row r="3015" spans="1:2" x14ac:dyDescent="0.35">
      <c r="A3015" s="25">
        <v>39533</v>
      </c>
      <c r="B3015">
        <v>28.49</v>
      </c>
    </row>
    <row r="3016" spans="1:2" x14ac:dyDescent="0.35">
      <c r="A3016" s="25">
        <v>39534</v>
      </c>
      <c r="B3016">
        <v>28.09</v>
      </c>
    </row>
    <row r="3017" spans="1:2" x14ac:dyDescent="0.35">
      <c r="A3017" s="25">
        <v>39535</v>
      </c>
      <c r="B3017">
        <v>28.99</v>
      </c>
    </row>
    <row r="3018" spans="1:2" x14ac:dyDescent="0.35">
      <c r="A3018" s="25">
        <v>39538</v>
      </c>
      <c r="B3018">
        <v>28.93</v>
      </c>
    </row>
    <row r="3019" spans="1:2" x14ac:dyDescent="0.35">
      <c r="A3019" s="25">
        <v>39539</v>
      </c>
      <c r="B3019">
        <v>28.5</v>
      </c>
    </row>
    <row r="3020" spans="1:2" x14ac:dyDescent="0.35">
      <c r="A3020" s="25">
        <v>39540</v>
      </c>
      <c r="B3020">
        <v>27.82</v>
      </c>
    </row>
    <row r="3021" spans="1:2" x14ac:dyDescent="0.35">
      <c r="A3021" s="25">
        <v>39541</v>
      </c>
      <c r="B3021">
        <v>28.13</v>
      </c>
    </row>
    <row r="3022" spans="1:2" x14ac:dyDescent="0.35">
      <c r="A3022" s="25">
        <v>39542</v>
      </c>
      <c r="B3022">
        <v>28.36</v>
      </c>
    </row>
    <row r="3023" spans="1:2" x14ac:dyDescent="0.35">
      <c r="A3023" s="25">
        <v>39545</v>
      </c>
      <c r="B3023">
        <v>27.7</v>
      </c>
    </row>
    <row r="3024" spans="1:2" x14ac:dyDescent="0.35">
      <c r="A3024" s="25">
        <v>39546</v>
      </c>
      <c r="B3024">
        <v>27.7</v>
      </c>
    </row>
    <row r="3025" spans="1:2" x14ac:dyDescent="0.35">
      <c r="A3025" s="25">
        <v>39547</v>
      </c>
      <c r="B3025">
        <v>27.77</v>
      </c>
    </row>
    <row r="3026" spans="1:2" x14ac:dyDescent="0.35">
      <c r="A3026" s="25">
        <v>39548</v>
      </c>
      <c r="B3026">
        <v>28.59</v>
      </c>
    </row>
    <row r="3027" spans="1:2" x14ac:dyDescent="0.35">
      <c r="A3027" s="25">
        <v>39549</v>
      </c>
      <c r="B3027">
        <v>28.34</v>
      </c>
    </row>
    <row r="3028" spans="1:2" x14ac:dyDescent="0.35">
      <c r="A3028" s="25">
        <v>39552</v>
      </c>
      <c r="B3028">
        <v>27.8</v>
      </c>
    </row>
    <row r="3029" spans="1:2" x14ac:dyDescent="0.35">
      <c r="A3029" s="25">
        <v>39553</v>
      </c>
      <c r="B3029">
        <v>28.17</v>
      </c>
    </row>
    <row r="3030" spans="1:2" x14ac:dyDescent="0.35">
      <c r="A3030" s="25">
        <v>39554</v>
      </c>
      <c r="B3030">
        <v>28.31</v>
      </c>
    </row>
    <row r="3031" spans="1:2" x14ac:dyDescent="0.35">
      <c r="A3031" s="25">
        <v>39555</v>
      </c>
      <c r="B3031">
        <v>28.03</v>
      </c>
    </row>
    <row r="3032" spans="1:2" x14ac:dyDescent="0.35">
      <c r="A3032" s="25">
        <v>39556</v>
      </c>
      <c r="B3032">
        <v>28.43</v>
      </c>
    </row>
    <row r="3033" spans="1:2" x14ac:dyDescent="0.35">
      <c r="A3033" s="25">
        <v>39559</v>
      </c>
      <c r="B3033">
        <v>28.55</v>
      </c>
    </row>
    <row r="3034" spans="1:2" x14ac:dyDescent="0.35">
      <c r="A3034" s="25">
        <v>39560</v>
      </c>
      <c r="B3034">
        <v>28.54</v>
      </c>
    </row>
    <row r="3035" spans="1:2" x14ac:dyDescent="0.35">
      <c r="A3035" s="25">
        <v>39561</v>
      </c>
      <c r="B3035">
        <v>28.08</v>
      </c>
    </row>
    <row r="3036" spans="1:2" x14ac:dyDescent="0.35">
      <c r="A3036" s="25">
        <v>39562</v>
      </c>
      <c r="B3036">
        <v>27.3</v>
      </c>
    </row>
    <row r="3037" spans="1:2" x14ac:dyDescent="0.35">
      <c r="A3037" s="25">
        <v>39563</v>
      </c>
      <c r="B3037">
        <v>26.8</v>
      </c>
    </row>
    <row r="3038" spans="1:2" x14ac:dyDescent="0.35">
      <c r="A3038" s="25">
        <v>39566</v>
      </c>
      <c r="B3038">
        <v>26.43</v>
      </c>
    </row>
    <row r="3039" spans="1:2" x14ac:dyDescent="0.35">
      <c r="A3039" s="25">
        <v>39567</v>
      </c>
      <c r="B3039">
        <v>27.36</v>
      </c>
    </row>
    <row r="3040" spans="1:2" x14ac:dyDescent="0.35">
      <c r="A3040" s="25">
        <v>39568</v>
      </c>
      <c r="B3040">
        <v>27.41</v>
      </c>
    </row>
    <row r="3041" spans="1:2" x14ac:dyDescent="0.35">
      <c r="A3041" s="25">
        <v>39569</v>
      </c>
      <c r="B3041">
        <v>26.81</v>
      </c>
    </row>
    <row r="3042" spans="1:2" x14ac:dyDescent="0.35">
      <c r="A3042" s="25">
        <v>39570</v>
      </c>
      <c r="B3042">
        <v>28.67</v>
      </c>
    </row>
    <row r="3043" spans="1:2" x14ac:dyDescent="0.35">
      <c r="A3043" s="25">
        <v>39573</v>
      </c>
      <c r="B3043">
        <v>24.37</v>
      </c>
    </row>
    <row r="3044" spans="1:2" x14ac:dyDescent="0.35">
      <c r="A3044" s="25">
        <v>39574</v>
      </c>
      <c r="B3044">
        <v>25.72</v>
      </c>
    </row>
    <row r="3045" spans="1:2" x14ac:dyDescent="0.35">
      <c r="A3045" s="25">
        <v>39575</v>
      </c>
      <c r="B3045">
        <v>25.64</v>
      </c>
    </row>
    <row r="3046" spans="1:2" x14ac:dyDescent="0.35">
      <c r="A3046" s="25">
        <v>39576</v>
      </c>
      <c r="B3046">
        <v>26.22</v>
      </c>
    </row>
    <row r="3047" spans="1:2" x14ac:dyDescent="0.35">
      <c r="A3047" s="25">
        <v>39577</v>
      </c>
      <c r="B3047">
        <v>25.93</v>
      </c>
    </row>
    <row r="3048" spans="1:2" x14ac:dyDescent="0.35">
      <c r="A3048" s="25">
        <v>39580</v>
      </c>
      <c r="B3048">
        <v>25.26</v>
      </c>
    </row>
    <row r="3049" spans="1:2" x14ac:dyDescent="0.35">
      <c r="A3049" s="25">
        <v>39581</v>
      </c>
      <c r="B3049">
        <v>26.56</v>
      </c>
    </row>
    <row r="3050" spans="1:2" x14ac:dyDescent="0.35">
      <c r="A3050" s="25">
        <v>39582</v>
      </c>
      <c r="B3050">
        <v>27.14</v>
      </c>
    </row>
    <row r="3051" spans="1:2" x14ac:dyDescent="0.35">
      <c r="A3051" s="25">
        <v>39583</v>
      </c>
      <c r="B3051">
        <v>27.75</v>
      </c>
    </row>
    <row r="3052" spans="1:2" x14ac:dyDescent="0.35">
      <c r="A3052" s="25">
        <v>39584</v>
      </c>
      <c r="B3052">
        <v>27.66</v>
      </c>
    </row>
    <row r="3053" spans="1:2" x14ac:dyDescent="0.35">
      <c r="A3053" s="25">
        <v>39587</v>
      </c>
      <c r="B3053">
        <v>27.68</v>
      </c>
    </row>
    <row r="3054" spans="1:2" x14ac:dyDescent="0.35">
      <c r="A3054" s="25">
        <v>39588</v>
      </c>
      <c r="B3054">
        <v>27.48</v>
      </c>
    </row>
    <row r="3055" spans="1:2" x14ac:dyDescent="0.35">
      <c r="A3055" s="25">
        <v>39589</v>
      </c>
      <c r="B3055">
        <v>27.33</v>
      </c>
    </row>
    <row r="3056" spans="1:2" x14ac:dyDescent="0.35">
      <c r="A3056" s="25">
        <v>39590</v>
      </c>
      <c r="B3056">
        <v>27.53</v>
      </c>
    </row>
    <row r="3057" spans="1:2" x14ac:dyDescent="0.35">
      <c r="A3057" s="25">
        <v>39591</v>
      </c>
      <c r="B3057">
        <v>27.72</v>
      </c>
    </row>
    <row r="3058" spans="1:2" x14ac:dyDescent="0.35">
      <c r="A3058" s="25">
        <v>39595</v>
      </c>
      <c r="B3058">
        <v>27</v>
      </c>
    </row>
    <row r="3059" spans="1:2" x14ac:dyDescent="0.35">
      <c r="A3059" s="25">
        <v>39596</v>
      </c>
      <c r="B3059">
        <v>27.16</v>
      </c>
    </row>
    <row r="3060" spans="1:2" x14ac:dyDescent="0.35">
      <c r="A3060" s="25">
        <v>39597</v>
      </c>
      <c r="B3060">
        <v>27.07</v>
      </c>
    </row>
    <row r="3061" spans="1:2" x14ac:dyDescent="0.35">
      <c r="A3061" s="25">
        <v>39598</v>
      </c>
      <c r="B3061">
        <v>26.76</v>
      </c>
    </row>
    <row r="3062" spans="1:2" x14ac:dyDescent="0.35">
      <c r="A3062" s="25">
        <v>39601</v>
      </c>
      <c r="B3062">
        <v>26.4</v>
      </c>
    </row>
    <row r="3063" spans="1:2" x14ac:dyDescent="0.35">
      <c r="A3063" s="25">
        <v>39602</v>
      </c>
      <c r="B3063">
        <v>26.15</v>
      </c>
    </row>
    <row r="3064" spans="1:2" x14ac:dyDescent="0.35">
      <c r="A3064" s="25">
        <v>39603</v>
      </c>
      <c r="B3064">
        <v>26.85</v>
      </c>
    </row>
    <row r="3065" spans="1:2" x14ac:dyDescent="0.35">
      <c r="A3065" s="25">
        <v>39604</v>
      </c>
      <c r="B3065">
        <v>26.36</v>
      </c>
    </row>
    <row r="3066" spans="1:2" x14ac:dyDescent="0.35">
      <c r="A3066" s="25">
        <v>39605</v>
      </c>
      <c r="B3066">
        <v>26.44</v>
      </c>
    </row>
    <row r="3067" spans="1:2" x14ac:dyDescent="0.35">
      <c r="A3067" s="25">
        <v>39608</v>
      </c>
      <c r="B3067">
        <v>26.58</v>
      </c>
    </row>
    <row r="3068" spans="1:2" x14ac:dyDescent="0.35">
      <c r="A3068" s="25">
        <v>39609</v>
      </c>
      <c r="B3068">
        <v>26.4</v>
      </c>
    </row>
    <row r="3069" spans="1:2" x14ac:dyDescent="0.35">
      <c r="A3069" s="25">
        <v>39610</v>
      </c>
      <c r="B3069">
        <v>26.15</v>
      </c>
    </row>
    <row r="3070" spans="1:2" x14ac:dyDescent="0.35">
      <c r="A3070" s="25">
        <v>39611</v>
      </c>
      <c r="B3070">
        <v>23.52</v>
      </c>
    </row>
    <row r="3071" spans="1:2" x14ac:dyDescent="0.35">
      <c r="A3071" s="25">
        <v>39612</v>
      </c>
      <c r="B3071">
        <v>23.47</v>
      </c>
    </row>
    <row r="3072" spans="1:2" x14ac:dyDescent="0.35">
      <c r="A3072" s="25">
        <v>39615</v>
      </c>
      <c r="B3072">
        <v>23.54</v>
      </c>
    </row>
    <row r="3073" spans="1:2" x14ac:dyDescent="0.35">
      <c r="A3073" s="25">
        <v>39616</v>
      </c>
      <c r="B3073">
        <v>23.25</v>
      </c>
    </row>
    <row r="3074" spans="1:2" x14ac:dyDescent="0.35">
      <c r="A3074" s="25">
        <v>39617</v>
      </c>
      <c r="B3074">
        <v>22.91</v>
      </c>
    </row>
    <row r="3075" spans="1:2" x14ac:dyDescent="0.35">
      <c r="A3075" s="25">
        <v>39618</v>
      </c>
      <c r="B3075">
        <v>22.73</v>
      </c>
    </row>
    <row r="3076" spans="1:2" x14ac:dyDescent="0.35">
      <c r="A3076" s="25">
        <v>39619</v>
      </c>
      <c r="B3076">
        <v>21.99</v>
      </c>
    </row>
    <row r="3077" spans="1:2" x14ac:dyDescent="0.35">
      <c r="A3077" s="25">
        <v>39622</v>
      </c>
      <c r="B3077">
        <v>21.45</v>
      </c>
    </row>
    <row r="3078" spans="1:2" x14ac:dyDescent="0.35">
      <c r="A3078" s="25">
        <v>39623</v>
      </c>
      <c r="B3078">
        <v>22.04</v>
      </c>
    </row>
    <row r="3079" spans="1:2" x14ac:dyDescent="0.35">
      <c r="A3079" s="25">
        <v>39624</v>
      </c>
      <c r="B3079">
        <v>22.01</v>
      </c>
    </row>
    <row r="3080" spans="1:2" x14ac:dyDescent="0.35">
      <c r="A3080" s="25">
        <v>39625</v>
      </c>
      <c r="B3080">
        <v>21.37</v>
      </c>
    </row>
    <row r="3081" spans="1:2" x14ac:dyDescent="0.35">
      <c r="A3081" s="25">
        <v>39626</v>
      </c>
      <c r="B3081">
        <v>21.33</v>
      </c>
    </row>
    <row r="3082" spans="1:2" x14ac:dyDescent="0.35">
      <c r="A3082" s="25">
        <v>39629</v>
      </c>
      <c r="B3082">
        <v>20.66</v>
      </c>
    </row>
    <row r="3083" spans="1:2" x14ac:dyDescent="0.35">
      <c r="A3083" s="25">
        <v>39630</v>
      </c>
      <c r="B3083">
        <v>20.2</v>
      </c>
    </row>
    <row r="3084" spans="1:2" x14ac:dyDescent="0.35">
      <c r="A3084" s="25">
        <v>39631</v>
      </c>
      <c r="B3084">
        <v>20.88</v>
      </c>
    </row>
    <row r="3085" spans="1:2" x14ac:dyDescent="0.35">
      <c r="A3085" s="25">
        <v>39632</v>
      </c>
      <c r="B3085">
        <v>21.35</v>
      </c>
    </row>
    <row r="3086" spans="1:2" x14ac:dyDescent="0.35">
      <c r="A3086" s="25">
        <v>39636</v>
      </c>
      <c r="B3086">
        <v>23.91</v>
      </c>
    </row>
    <row r="3087" spans="1:2" x14ac:dyDescent="0.35">
      <c r="A3087" s="25">
        <v>39637</v>
      </c>
      <c r="B3087">
        <v>24.64</v>
      </c>
    </row>
    <row r="3088" spans="1:2" x14ac:dyDescent="0.35">
      <c r="A3088" s="25">
        <v>39638</v>
      </c>
      <c r="B3088">
        <v>23.82</v>
      </c>
    </row>
    <row r="3089" spans="1:2" x14ac:dyDescent="0.35">
      <c r="A3089" s="25">
        <v>39639</v>
      </c>
      <c r="B3089">
        <v>23.5</v>
      </c>
    </row>
    <row r="3090" spans="1:2" x14ac:dyDescent="0.35">
      <c r="A3090" s="25">
        <v>39640</v>
      </c>
      <c r="B3090">
        <v>23.57</v>
      </c>
    </row>
    <row r="3091" spans="1:2" x14ac:dyDescent="0.35">
      <c r="A3091" s="25">
        <v>39643</v>
      </c>
      <c r="B3091">
        <v>22.57</v>
      </c>
    </row>
    <row r="3092" spans="1:2" x14ac:dyDescent="0.35">
      <c r="A3092" s="25">
        <v>39644</v>
      </c>
      <c r="B3092">
        <v>21.54</v>
      </c>
    </row>
    <row r="3093" spans="1:2" x14ac:dyDescent="0.35">
      <c r="A3093" s="25">
        <v>39645</v>
      </c>
      <c r="B3093">
        <v>22.48</v>
      </c>
    </row>
    <row r="3094" spans="1:2" x14ac:dyDescent="0.35">
      <c r="A3094" s="25">
        <v>39646</v>
      </c>
      <c r="B3094">
        <v>22.44</v>
      </c>
    </row>
    <row r="3095" spans="1:2" x14ac:dyDescent="0.35">
      <c r="A3095" s="25">
        <v>39647</v>
      </c>
      <c r="B3095">
        <v>22.45</v>
      </c>
    </row>
    <row r="3096" spans="1:2" x14ac:dyDescent="0.35">
      <c r="A3096" s="25">
        <v>39650</v>
      </c>
      <c r="B3096">
        <v>21.67</v>
      </c>
    </row>
    <row r="3097" spans="1:2" x14ac:dyDescent="0.35">
      <c r="A3097" s="25">
        <v>39651</v>
      </c>
      <c r="B3097">
        <v>21.4</v>
      </c>
    </row>
    <row r="3098" spans="1:2" x14ac:dyDescent="0.35">
      <c r="A3098" s="25">
        <v>39652</v>
      </c>
      <c r="B3098">
        <v>20.39</v>
      </c>
    </row>
    <row r="3099" spans="1:2" x14ac:dyDescent="0.35">
      <c r="A3099" s="25">
        <v>39653</v>
      </c>
      <c r="B3099">
        <v>20.53</v>
      </c>
    </row>
    <row r="3100" spans="1:2" x14ac:dyDescent="0.35">
      <c r="A3100" s="25">
        <v>39654</v>
      </c>
      <c r="B3100">
        <v>21.13</v>
      </c>
    </row>
    <row r="3101" spans="1:2" x14ac:dyDescent="0.35">
      <c r="A3101" s="25">
        <v>39657</v>
      </c>
      <c r="B3101">
        <v>20.12</v>
      </c>
    </row>
    <row r="3102" spans="1:2" x14ac:dyDescent="0.35">
      <c r="A3102" s="25">
        <v>39658</v>
      </c>
      <c r="B3102">
        <v>20.149999999999999</v>
      </c>
    </row>
    <row r="3103" spans="1:2" x14ac:dyDescent="0.35">
      <c r="A3103" s="25">
        <v>39659</v>
      </c>
      <c r="B3103">
        <v>20.03</v>
      </c>
    </row>
    <row r="3104" spans="1:2" x14ac:dyDescent="0.35">
      <c r="A3104" s="25">
        <v>39660</v>
      </c>
      <c r="B3104">
        <v>19.89</v>
      </c>
    </row>
    <row r="3105" spans="1:2" x14ac:dyDescent="0.35">
      <c r="A3105" s="25">
        <v>39661</v>
      </c>
      <c r="B3105">
        <v>19.8</v>
      </c>
    </row>
    <row r="3106" spans="1:2" x14ac:dyDescent="0.35">
      <c r="A3106" s="25">
        <v>39664</v>
      </c>
      <c r="B3106">
        <v>19.38</v>
      </c>
    </row>
    <row r="3107" spans="1:2" x14ac:dyDescent="0.35">
      <c r="A3107" s="25">
        <v>39665</v>
      </c>
      <c r="B3107">
        <v>19.82</v>
      </c>
    </row>
    <row r="3108" spans="1:2" x14ac:dyDescent="0.35">
      <c r="A3108" s="25">
        <v>39666</v>
      </c>
      <c r="B3108">
        <v>20</v>
      </c>
    </row>
    <row r="3109" spans="1:2" x14ac:dyDescent="0.35">
      <c r="A3109" s="25">
        <v>39667</v>
      </c>
      <c r="B3109">
        <v>20.190000000000001</v>
      </c>
    </row>
    <row r="3110" spans="1:2" x14ac:dyDescent="0.35">
      <c r="A3110" s="25">
        <v>39668</v>
      </c>
      <c r="B3110">
        <v>19.899999999999999</v>
      </c>
    </row>
    <row r="3111" spans="1:2" x14ac:dyDescent="0.35">
      <c r="A3111" s="25">
        <v>39671</v>
      </c>
      <c r="B3111">
        <v>20.260000000000002</v>
      </c>
    </row>
    <row r="3112" spans="1:2" x14ac:dyDescent="0.35">
      <c r="A3112" s="25">
        <v>39672</v>
      </c>
      <c r="B3112">
        <v>20.43</v>
      </c>
    </row>
    <row r="3113" spans="1:2" x14ac:dyDescent="0.35">
      <c r="A3113" s="25">
        <v>39673</v>
      </c>
      <c r="B3113">
        <v>20.36</v>
      </c>
    </row>
    <row r="3114" spans="1:2" x14ac:dyDescent="0.35">
      <c r="A3114" s="25">
        <v>39674</v>
      </c>
      <c r="B3114">
        <v>20.28</v>
      </c>
    </row>
    <row r="3115" spans="1:2" x14ac:dyDescent="0.35">
      <c r="A3115" s="25">
        <v>39675</v>
      </c>
      <c r="B3115">
        <v>20.440000000000001</v>
      </c>
    </row>
    <row r="3116" spans="1:2" x14ac:dyDescent="0.35">
      <c r="A3116" s="25">
        <v>39678</v>
      </c>
      <c r="B3116">
        <v>19.73</v>
      </c>
    </row>
    <row r="3117" spans="1:2" x14ac:dyDescent="0.35">
      <c r="A3117" s="25">
        <v>39679</v>
      </c>
      <c r="B3117">
        <v>19.420000000000002</v>
      </c>
    </row>
    <row r="3118" spans="1:2" x14ac:dyDescent="0.35">
      <c r="A3118" s="25">
        <v>39680</v>
      </c>
      <c r="B3118">
        <v>19.170000000000002</v>
      </c>
    </row>
    <row r="3119" spans="1:2" x14ac:dyDescent="0.35">
      <c r="A3119" s="25">
        <v>39681</v>
      </c>
      <c r="B3119">
        <v>19.11</v>
      </c>
    </row>
    <row r="3120" spans="1:2" x14ac:dyDescent="0.35">
      <c r="A3120" s="25">
        <v>39682</v>
      </c>
      <c r="B3120">
        <v>19.53</v>
      </c>
    </row>
    <row r="3121" spans="1:2" x14ac:dyDescent="0.35">
      <c r="A3121" s="25">
        <v>39685</v>
      </c>
      <c r="B3121">
        <v>19.09</v>
      </c>
    </row>
    <row r="3122" spans="1:2" x14ac:dyDescent="0.35">
      <c r="A3122" s="25">
        <v>39686</v>
      </c>
      <c r="B3122">
        <v>19.09</v>
      </c>
    </row>
    <row r="3123" spans="1:2" x14ac:dyDescent="0.35">
      <c r="A3123" s="25">
        <v>39687</v>
      </c>
      <c r="B3123">
        <v>19.37</v>
      </c>
    </row>
    <row r="3124" spans="1:2" x14ac:dyDescent="0.35">
      <c r="A3124" s="25">
        <v>39688</v>
      </c>
      <c r="B3124">
        <v>19.649999999999999</v>
      </c>
    </row>
    <row r="3125" spans="1:2" x14ac:dyDescent="0.35">
      <c r="A3125" s="25">
        <v>39689</v>
      </c>
      <c r="B3125">
        <v>19.38</v>
      </c>
    </row>
    <row r="3126" spans="1:2" x14ac:dyDescent="0.35">
      <c r="A3126" s="25">
        <v>39693</v>
      </c>
      <c r="B3126">
        <v>18.75</v>
      </c>
    </row>
    <row r="3127" spans="1:2" x14ac:dyDescent="0.35">
      <c r="A3127" s="25">
        <v>39694</v>
      </c>
      <c r="B3127">
        <v>18.760000000000002</v>
      </c>
    </row>
    <row r="3128" spans="1:2" x14ac:dyDescent="0.35">
      <c r="A3128" s="25">
        <v>39695</v>
      </c>
      <c r="B3128">
        <v>17.75</v>
      </c>
    </row>
    <row r="3129" spans="1:2" x14ac:dyDescent="0.35">
      <c r="A3129" s="25">
        <v>39696</v>
      </c>
      <c r="B3129">
        <v>18.079999999999998</v>
      </c>
    </row>
    <row r="3130" spans="1:2" x14ac:dyDescent="0.35">
      <c r="A3130" s="25">
        <v>39699</v>
      </c>
      <c r="B3130">
        <v>18.260000000000002</v>
      </c>
    </row>
    <row r="3131" spans="1:2" x14ac:dyDescent="0.35">
      <c r="A3131" s="25">
        <v>39700</v>
      </c>
      <c r="B3131">
        <v>17.579999999999998</v>
      </c>
    </row>
    <row r="3132" spans="1:2" x14ac:dyDescent="0.35">
      <c r="A3132" s="25">
        <v>39701</v>
      </c>
      <c r="B3132">
        <v>17.7</v>
      </c>
    </row>
    <row r="3133" spans="1:2" x14ac:dyDescent="0.35">
      <c r="A3133" s="25">
        <v>39702</v>
      </c>
      <c r="B3133">
        <v>18.55</v>
      </c>
    </row>
    <row r="3134" spans="1:2" x14ac:dyDescent="0.35">
      <c r="A3134" s="25">
        <v>39703</v>
      </c>
      <c r="B3134">
        <v>19.079999999999998</v>
      </c>
    </row>
    <row r="3135" spans="1:2" x14ac:dyDescent="0.35">
      <c r="A3135" s="25">
        <v>39706</v>
      </c>
      <c r="B3135">
        <v>18.850000000000001</v>
      </c>
    </row>
    <row r="3136" spans="1:2" x14ac:dyDescent="0.35">
      <c r="A3136" s="25">
        <v>39707</v>
      </c>
      <c r="B3136">
        <v>19.260000000000002</v>
      </c>
    </row>
    <row r="3137" spans="1:2" x14ac:dyDescent="0.35">
      <c r="A3137" s="25">
        <v>39708</v>
      </c>
      <c r="B3137">
        <v>18.82</v>
      </c>
    </row>
    <row r="3138" spans="1:2" x14ac:dyDescent="0.35">
      <c r="A3138" s="25">
        <v>39709</v>
      </c>
      <c r="B3138">
        <v>20.82</v>
      </c>
    </row>
    <row r="3139" spans="1:2" x14ac:dyDescent="0.35">
      <c r="A3139" s="25">
        <v>39710</v>
      </c>
      <c r="B3139">
        <v>19.89</v>
      </c>
    </row>
    <row r="3140" spans="1:2" x14ac:dyDescent="0.35">
      <c r="A3140" s="25">
        <v>39713</v>
      </c>
      <c r="B3140">
        <v>18.68</v>
      </c>
    </row>
    <row r="3141" spans="1:2" x14ac:dyDescent="0.35">
      <c r="A3141" s="25">
        <v>39714</v>
      </c>
      <c r="B3141">
        <v>18.93</v>
      </c>
    </row>
    <row r="3142" spans="1:2" x14ac:dyDescent="0.35">
      <c r="A3142" s="25">
        <v>39715</v>
      </c>
      <c r="B3142">
        <v>19.149999999999999</v>
      </c>
    </row>
    <row r="3143" spans="1:2" x14ac:dyDescent="0.35">
      <c r="A3143" s="25">
        <v>39716</v>
      </c>
      <c r="B3143">
        <v>19.2</v>
      </c>
    </row>
    <row r="3144" spans="1:2" x14ac:dyDescent="0.35">
      <c r="A3144" s="25">
        <v>39717</v>
      </c>
      <c r="B3144">
        <v>18.920000000000002</v>
      </c>
    </row>
    <row r="3145" spans="1:2" x14ac:dyDescent="0.35">
      <c r="A3145" s="25">
        <v>39720</v>
      </c>
      <c r="B3145">
        <v>16.88</v>
      </c>
    </row>
    <row r="3146" spans="1:2" x14ac:dyDescent="0.35">
      <c r="A3146" s="25">
        <v>39721</v>
      </c>
      <c r="B3146">
        <v>17.3</v>
      </c>
    </row>
    <row r="3147" spans="1:2" x14ac:dyDescent="0.35">
      <c r="A3147" s="25">
        <v>39722</v>
      </c>
      <c r="B3147">
        <v>16.96</v>
      </c>
    </row>
    <row r="3148" spans="1:2" x14ac:dyDescent="0.35">
      <c r="A3148" s="25">
        <v>39723</v>
      </c>
      <c r="B3148">
        <v>15.58</v>
      </c>
    </row>
    <row r="3149" spans="1:2" x14ac:dyDescent="0.35">
      <c r="A3149" s="25">
        <v>39724</v>
      </c>
      <c r="B3149">
        <v>16</v>
      </c>
    </row>
    <row r="3150" spans="1:2" x14ac:dyDescent="0.35">
      <c r="A3150" s="25">
        <v>39727</v>
      </c>
      <c r="B3150">
        <v>15.31</v>
      </c>
    </row>
    <row r="3151" spans="1:2" x14ac:dyDescent="0.35">
      <c r="A3151" s="25">
        <v>39728</v>
      </c>
      <c r="B3151">
        <v>14.58</v>
      </c>
    </row>
    <row r="3152" spans="1:2" x14ac:dyDescent="0.35">
      <c r="A3152" s="25">
        <v>39729</v>
      </c>
      <c r="B3152">
        <v>13.76</v>
      </c>
    </row>
    <row r="3153" spans="1:2" x14ac:dyDescent="0.35">
      <c r="A3153" s="25">
        <v>39730</v>
      </c>
      <c r="B3153">
        <v>12.65</v>
      </c>
    </row>
    <row r="3154" spans="1:2" x14ac:dyDescent="0.35">
      <c r="A3154" s="25">
        <v>39731</v>
      </c>
      <c r="B3154">
        <v>12.29</v>
      </c>
    </row>
    <row r="3155" spans="1:2" x14ac:dyDescent="0.35">
      <c r="A3155" s="25">
        <v>39734</v>
      </c>
      <c r="B3155">
        <v>13.49</v>
      </c>
    </row>
    <row r="3156" spans="1:2" x14ac:dyDescent="0.35">
      <c r="A3156" s="25">
        <v>39735</v>
      </c>
      <c r="B3156">
        <v>12.65</v>
      </c>
    </row>
    <row r="3157" spans="1:2" x14ac:dyDescent="0.35">
      <c r="A3157" s="25">
        <v>39736</v>
      </c>
      <c r="B3157">
        <v>11.75</v>
      </c>
    </row>
    <row r="3158" spans="1:2" x14ac:dyDescent="0.35">
      <c r="A3158" s="25">
        <v>39737</v>
      </c>
      <c r="B3158">
        <v>12.99</v>
      </c>
    </row>
    <row r="3159" spans="1:2" x14ac:dyDescent="0.35">
      <c r="A3159" s="25">
        <v>39738</v>
      </c>
      <c r="B3159">
        <v>12.9</v>
      </c>
    </row>
    <row r="3160" spans="1:2" x14ac:dyDescent="0.35">
      <c r="A3160" s="25">
        <v>39741</v>
      </c>
      <c r="B3160">
        <v>12.86</v>
      </c>
    </row>
    <row r="3161" spans="1:2" x14ac:dyDescent="0.35">
      <c r="A3161" s="25">
        <v>39742</v>
      </c>
      <c r="B3161">
        <v>12.07</v>
      </c>
    </row>
    <row r="3162" spans="1:2" x14ac:dyDescent="0.35">
      <c r="A3162" s="25">
        <v>39743</v>
      </c>
      <c r="B3162">
        <v>12.39</v>
      </c>
    </row>
    <row r="3163" spans="1:2" x14ac:dyDescent="0.35">
      <c r="A3163" s="25">
        <v>39744</v>
      </c>
      <c r="B3163">
        <v>12.65</v>
      </c>
    </row>
    <row r="3164" spans="1:2" x14ac:dyDescent="0.35">
      <c r="A3164" s="25">
        <v>39745</v>
      </c>
      <c r="B3164">
        <v>12.1</v>
      </c>
    </row>
    <row r="3165" spans="1:2" x14ac:dyDescent="0.35">
      <c r="A3165" s="25">
        <v>39748</v>
      </c>
      <c r="B3165">
        <v>11.58</v>
      </c>
    </row>
    <row r="3166" spans="1:2" x14ac:dyDescent="0.35">
      <c r="A3166" s="25">
        <v>39749</v>
      </c>
      <c r="B3166">
        <v>12.36</v>
      </c>
    </row>
    <row r="3167" spans="1:2" x14ac:dyDescent="0.35">
      <c r="A3167" s="25">
        <v>39750</v>
      </c>
      <c r="B3167">
        <v>12.14</v>
      </c>
    </row>
    <row r="3168" spans="1:2" x14ac:dyDescent="0.35">
      <c r="A3168" s="25">
        <v>39751</v>
      </c>
      <c r="B3168">
        <v>12.93</v>
      </c>
    </row>
    <row r="3169" spans="1:2" x14ac:dyDescent="0.35">
      <c r="A3169" s="25">
        <v>39752</v>
      </c>
      <c r="B3169">
        <v>12.82</v>
      </c>
    </row>
    <row r="3170" spans="1:2" x14ac:dyDescent="0.35">
      <c r="A3170" s="25">
        <v>39755</v>
      </c>
      <c r="B3170">
        <v>12.75</v>
      </c>
    </row>
    <row r="3171" spans="1:2" x14ac:dyDescent="0.35">
      <c r="A3171" s="25">
        <v>39756</v>
      </c>
      <c r="B3171">
        <v>13.35</v>
      </c>
    </row>
    <row r="3172" spans="1:2" x14ac:dyDescent="0.35">
      <c r="A3172" s="25">
        <v>39757</v>
      </c>
      <c r="B3172">
        <v>13.92</v>
      </c>
    </row>
    <row r="3173" spans="1:2" x14ac:dyDescent="0.35">
      <c r="A3173" s="25">
        <v>39758</v>
      </c>
      <c r="B3173">
        <v>13.96</v>
      </c>
    </row>
    <row r="3174" spans="1:2" x14ac:dyDescent="0.35">
      <c r="A3174" s="25">
        <v>39759</v>
      </c>
      <c r="B3174">
        <v>12.2</v>
      </c>
    </row>
    <row r="3175" spans="1:2" x14ac:dyDescent="0.35">
      <c r="A3175" s="25">
        <v>39762</v>
      </c>
      <c r="B3175">
        <v>11.87</v>
      </c>
    </row>
    <row r="3176" spans="1:2" x14ac:dyDescent="0.35">
      <c r="A3176" s="25">
        <v>39763</v>
      </c>
      <c r="B3176">
        <v>11.35</v>
      </c>
    </row>
    <row r="3177" spans="1:2" x14ac:dyDescent="0.35">
      <c r="A3177" s="25">
        <v>39764</v>
      </c>
      <c r="B3177">
        <v>10.34</v>
      </c>
    </row>
    <row r="3178" spans="1:2" x14ac:dyDescent="0.35">
      <c r="A3178" s="25">
        <v>39765</v>
      </c>
      <c r="B3178">
        <v>11.15</v>
      </c>
    </row>
    <row r="3179" spans="1:2" x14ac:dyDescent="0.35">
      <c r="A3179" s="25">
        <v>39766</v>
      </c>
      <c r="B3179">
        <v>10.82</v>
      </c>
    </row>
    <row r="3180" spans="1:2" x14ac:dyDescent="0.35">
      <c r="A3180" s="25">
        <v>39769</v>
      </c>
      <c r="B3180">
        <v>10.63</v>
      </c>
    </row>
    <row r="3181" spans="1:2" x14ac:dyDescent="0.35">
      <c r="A3181" s="25">
        <v>39770</v>
      </c>
      <c r="B3181">
        <v>11.55</v>
      </c>
    </row>
    <row r="3182" spans="1:2" x14ac:dyDescent="0.35">
      <c r="A3182" s="25">
        <v>39771</v>
      </c>
      <c r="B3182">
        <v>9.14</v>
      </c>
    </row>
    <row r="3183" spans="1:2" x14ac:dyDescent="0.35">
      <c r="A3183" s="25">
        <v>39772</v>
      </c>
      <c r="B3183">
        <v>8.9499999999999993</v>
      </c>
    </row>
    <row r="3184" spans="1:2" x14ac:dyDescent="0.35">
      <c r="A3184" s="25">
        <v>39773</v>
      </c>
      <c r="B3184">
        <v>9.39</v>
      </c>
    </row>
    <row r="3185" spans="1:2" x14ac:dyDescent="0.35">
      <c r="A3185" s="25">
        <v>39776</v>
      </c>
      <c r="B3185">
        <v>10.210000000000001</v>
      </c>
    </row>
    <row r="3186" spans="1:2" x14ac:dyDescent="0.35">
      <c r="A3186" s="25">
        <v>39777</v>
      </c>
      <c r="B3186">
        <v>10.07</v>
      </c>
    </row>
    <row r="3187" spans="1:2" x14ac:dyDescent="0.35">
      <c r="A3187" s="25">
        <v>39778</v>
      </c>
      <c r="B3187">
        <v>10.58</v>
      </c>
    </row>
    <row r="3188" spans="1:2" x14ac:dyDescent="0.35">
      <c r="A3188" s="25">
        <v>39780</v>
      </c>
      <c r="B3188">
        <v>11.51</v>
      </c>
    </row>
    <row r="3189" spans="1:2" x14ac:dyDescent="0.35">
      <c r="A3189" s="25">
        <v>39783</v>
      </c>
      <c r="B3189">
        <v>10.74</v>
      </c>
    </row>
    <row r="3190" spans="1:2" x14ac:dyDescent="0.35">
      <c r="A3190" s="25">
        <v>39784</v>
      </c>
      <c r="B3190">
        <v>11.5</v>
      </c>
    </row>
    <row r="3191" spans="1:2" x14ac:dyDescent="0.35">
      <c r="A3191" s="25">
        <v>39785</v>
      </c>
      <c r="B3191">
        <v>11.5</v>
      </c>
    </row>
    <row r="3192" spans="1:2" x14ac:dyDescent="0.35">
      <c r="A3192" s="25">
        <v>39786</v>
      </c>
      <c r="B3192">
        <v>11.05</v>
      </c>
    </row>
    <row r="3193" spans="1:2" x14ac:dyDescent="0.35">
      <c r="A3193" s="25">
        <v>39787</v>
      </c>
      <c r="B3193">
        <v>11.66</v>
      </c>
    </row>
    <row r="3194" spans="1:2" x14ac:dyDescent="0.35">
      <c r="A3194" s="25">
        <v>39790</v>
      </c>
      <c r="B3194">
        <v>12.2</v>
      </c>
    </row>
    <row r="3195" spans="1:2" x14ac:dyDescent="0.35">
      <c r="A3195" s="25">
        <v>39791</v>
      </c>
      <c r="B3195">
        <v>12.19</v>
      </c>
    </row>
    <row r="3196" spans="1:2" x14ac:dyDescent="0.35">
      <c r="A3196" s="25">
        <v>39792</v>
      </c>
      <c r="B3196">
        <v>13.4</v>
      </c>
    </row>
    <row r="3197" spans="1:2" x14ac:dyDescent="0.35">
      <c r="A3197" s="25">
        <v>39793</v>
      </c>
      <c r="B3197">
        <v>12.73</v>
      </c>
    </row>
    <row r="3198" spans="1:2" x14ac:dyDescent="0.35">
      <c r="A3198" s="25">
        <v>39794</v>
      </c>
      <c r="B3198">
        <v>13.15</v>
      </c>
    </row>
    <row r="3199" spans="1:2" x14ac:dyDescent="0.35">
      <c r="A3199" s="25">
        <v>39797</v>
      </c>
      <c r="B3199">
        <v>12.73</v>
      </c>
    </row>
    <row r="3200" spans="1:2" x14ac:dyDescent="0.35">
      <c r="A3200" s="25">
        <v>39798</v>
      </c>
      <c r="B3200">
        <v>13.36</v>
      </c>
    </row>
    <row r="3201" spans="1:2" x14ac:dyDescent="0.35">
      <c r="A3201" s="25">
        <v>39799</v>
      </c>
      <c r="B3201">
        <v>13.11</v>
      </c>
    </row>
    <row r="3202" spans="1:2" x14ac:dyDescent="0.35">
      <c r="A3202" s="25">
        <v>39800</v>
      </c>
      <c r="B3202">
        <v>12.72</v>
      </c>
    </row>
    <row r="3203" spans="1:2" x14ac:dyDescent="0.35">
      <c r="A3203" s="25">
        <v>39801</v>
      </c>
      <c r="B3203">
        <v>13.03</v>
      </c>
    </row>
    <row r="3204" spans="1:2" x14ac:dyDescent="0.35">
      <c r="A3204" s="25">
        <v>39804</v>
      </c>
      <c r="B3204">
        <v>12.35</v>
      </c>
    </row>
    <row r="3205" spans="1:2" x14ac:dyDescent="0.35">
      <c r="A3205" s="25">
        <v>39805</v>
      </c>
      <c r="B3205">
        <v>12.42</v>
      </c>
    </row>
    <row r="3206" spans="1:2" x14ac:dyDescent="0.35">
      <c r="A3206" s="25">
        <v>39806</v>
      </c>
      <c r="B3206">
        <v>12.32</v>
      </c>
    </row>
    <row r="3207" spans="1:2" x14ac:dyDescent="0.35">
      <c r="A3207" s="25">
        <v>39808</v>
      </c>
      <c r="B3207">
        <v>12.34</v>
      </c>
    </row>
    <row r="3208" spans="1:2" x14ac:dyDescent="0.35">
      <c r="A3208" s="25">
        <v>39811</v>
      </c>
      <c r="B3208">
        <v>11.88</v>
      </c>
    </row>
    <row r="3209" spans="1:2" x14ac:dyDescent="0.35">
      <c r="A3209" s="25">
        <v>39812</v>
      </c>
      <c r="B3209">
        <v>11.97</v>
      </c>
    </row>
    <row r="3210" spans="1:2" x14ac:dyDescent="0.35">
      <c r="A3210" s="25">
        <v>39813</v>
      </c>
      <c r="B3210">
        <v>12.2</v>
      </c>
    </row>
    <row r="3211" spans="1:2" x14ac:dyDescent="0.35">
      <c r="A3211" s="25">
        <v>39815</v>
      </c>
      <c r="B3211">
        <v>12.85</v>
      </c>
    </row>
    <row r="3212" spans="1:2" x14ac:dyDescent="0.35">
      <c r="A3212" s="25">
        <v>39818</v>
      </c>
      <c r="B3212">
        <v>12.86</v>
      </c>
    </row>
    <row r="3213" spans="1:2" x14ac:dyDescent="0.35">
      <c r="A3213" s="25">
        <v>39819</v>
      </c>
      <c r="B3213">
        <v>13</v>
      </c>
    </row>
    <row r="3214" spans="1:2" x14ac:dyDescent="0.35">
      <c r="A3214" s="25">
        <v>39820</v>
      </c>
      <c r="B3214">
        <v>12.71</v>
      </c>
    </row>
    <row r="3215" spans="1:2" x14ac:dyDescent="0.35">
      <c r="A3215" s="25">
        <v>39821</v>
      </c>
      <c r="B3215">
        <v>13.07</v>
      </c>
    </row>
    <row r="3216" spans="1:2" x14ac:dyDescent="0.35">
      <c r="A3216" s="25">
        <v>39822</v>
      </c>
      <c r="B3216">
        <v>13.13</v>
      </c>
    </row>
    <row r="3217" spans="1:2" x14ac:dyDescent="0.35">
      <c r="A3217" s="25">
        <v>39825</v>
      </c>
      <c r="B3217">
        <v>12.22</v>
      </c>
    </row>
    <row r="3218" spans="1:2" x14ac:dyDescent="0.35">
      <c r="A3218" s="25">
        <v>39826</v>
      </c>
      <c r="B3218">
        <v>12.1</v>
      </c>
    </row>
    <row r="3219" spans="1:2" x14ac:dyDescent="0.35">
      <c r="A3219" s="25">
        <v>39827</v>
      </c>
      <c r="B3219">
        <v>12.41</v>
      </c>
    </row>
    <row r="3220" spans="1:2" x14ac:dyDescent="0.35">
      <c r="A3220" s="25">
        <v>39828</v>
      </c>
      <c r="B3220">
        <v>11.61</v>
      </c>
    </row>
    <row r="3221" spans="1:2" x14ac:dyDescent="0.35">
      <c r="A3221" s="25">
        <v>39829</v>
      </c>
      <c r="B3221">
        <v>11.59</v>
      </c>
    </row>
    <row r="3222" spans="1:2" x14ac:dyDescent="0.35">
      <c r="A3222" s="25">
        <v>39833</v>
      </c>
      <c r="B3222">
        <v>11.01</v>
      </c>
    </row>
    <row r="3223" spans="1:2" x14ac:dyDescent="0.35">
      <c r="A3223" s="25">
        <v>39834</v>
      </c>
      <c r="B3223">
        <v>11.59</v>
      </c>
    </row>
    <row r="3224" spans="1:2" x14ac:dyDescent="0.35">
      <c r="A3224" s="25">
        <v>39835</v>
      </c>
      <c r="B3224">
        <v>11.28</v>
      </c>
    </row>
    <row r="3225" spans="1:2" x14ac:dyDescent="0.35">
      <c r="A3225" s="25">
        <v>39836</v>
      </c>
      <c r="B3225">
        <v>11.32</v>
      </c>
    </row>
    <row r="3226" spans="1:2" x14ac:dyDescent="0.35">
      <c r="A3226" s="25">
        <v>39839</v>
      </c>
      <c r="B3226">
        <v>11.17</v>
      </c>
    </row>
    <row r="3227" spans="1:2" x14ac:dyDescent="0.35">
      <c r="A3227" s="25">
        <v>39840</v>
      </c>
      <c r="B3227">
        <v>11.34</v>
      </c>
    </row>
    <row r="3228" spans="1:2" x14ac:dyDescent="0.35">
      <c r="A3228" s="25">
        <v>39841</v>
      </c>
      <c r="B3228">
        <v>12.24</v>
      </c>
    </row>
    <row r="3229" spans="1:2" x14ac:dyDescent="0.35">
      <c r="A3229" s="25">
        <v>39842</v>
      </c>
      <c r="B3229">
        <v>11.74</v>
      </c>
    </row>
    <row r="3230" spans="1:2" x14ac:dyDescent="0.35">
      <c r="A3230" s="25">
        <v>39843</v>
      </c>
      <c r="B3230">
        <v>11.73</v>
      </c>
    </row>
    <row r="3231" spans="1:2" x14ac:dyDescent="0.35">
      <c r="A3231" s="25">
        <v>39846</v>
      </c>
      <c r="B3231">
        <v>12.15</v>
      </c>
    </row>
    <row r="3232" spans="1:2" x14ac:dyDescent="0.35">
      <c r="A3232" s="25">
        <v>39847</v>
      </c>
      <c r="B3232">
        <v>12.68</v>
      </c>
    </row>
    <row r="3233" spans="1:2" x14ac:dyDescent="0.35">
      <c r="A3233" s="25">
        <v>39848</v>
      </c>
      <c r="B3233">
        <v>13</v>
      </c>
    </row>
    <row r="3234" spans="1:2" x14ac:dyDescent="0.35">
      <c r="A3234" s="25">
        <v>39849</v>
      </c>
      <c r="B3234">
        <v>13.51</v>
      </c>
    </row>
    <row r="3235" spans="1:2" x14ac:dyDescent="0.35">
      <c r="A3235" s="25">
        <v>39850</v>
      </c>
      <c r="B3235">
        <v>13.63</v>
      </c>
    </row>
    <row r="3236" spans="1:2" x14ac:dyDescent="0.35">
      <c r="A3236" s="25">
        <v>39853</v>
      </c>
      <c r="B3236">
        <v>13.9</v>
      </c>
    </row>
    <row r="3237" spans="1:2" x14ac:dyDescent="0.35">
      <c r="A3237" s="25">
        <v>39854</v>
      </c>
      <c r="B3237">
        <v>12.75</v>
      </c>
    </row>
    <row r="3238" spans="1:2" x14ac:dyDescent="0.35">
      <c r="A3238" s="25">
        <v>39855</v>
      </c>
      <c r="B3238">
        <v>12.63</v>
      </c>
    </row>
    <row r="3239" spans="1:2" x14ac:dyDescent="0.35">
      <c r="A3239" s="25">
        <v>39856</v>
      </c>
      <c r="B3239">
        <v>12.66</v>
      </c>
    </row>
    <row r="3240" spans="1:2" x14ac:dyDescent="0.35">
      <c r="A3240" s="25">
        <v>39857</v>
      </c>
      <c r="B3240">
        <v>12.84</v>
      </c>
    </row>
    <row r="3241" spans="1:2" x14ac:dyDescent="0.35">
      <c r="A3241" s="25">
        <v>39861</v>
      </c>
      <c r="B3241">
        <v>12.02</v>
      </c>
    </row>
    <row r="3242" spans="1:2" x14ac:dyDescent="0.35">
      <c r="A3242" s="25">
        <v>39862</v>
      </c>
      <c r="B3242">
        <v>12.22</v>
      </c>
    </row>
    <row r="3243" spans="1:2" x14ac:dyDescent="0.35">
      <c r="A3243" s="25">
        <v>39863</v>
      </c>
      <c r="B3243">
        <v>11.98</v>
      </c>
    </row>
    <row r="3244" spans="1:2" x14ac:dyDescent="0.35">
      <c r="A3244" s="25">
        <v>39864</v>
      </c>
      <c r="B3244">
        <v>12.14</v>
      </c>
    </row>
    <row r="3245" spans="1:2" x14ac:dyDescent="0.35">
      <c r="A3245" s="25">
        <v>39867</v>
      </c>
      <c r="B3245">
        <v>11.97</v>
      </c>
    </row>
    <row r="3246" spans="1:2" x14ac:dyDescent="0.35">
      <c r="A3246" s="25">
        <v>39868</v>
      </c>
      <c r="B3246">
        <v>12.75</v>
      </c>
    </row>
    <row r="3247" spans="1:2" x14ac:dyDescent="0.35">
      <c r="A3247" s="25">
        <v>39869</v>
      </c>
      <c r="B3247">
        <v>12.48</v>
      </c>
    </row>
    <row r="3248" spans="1:2" x14ac:dyDescent="0.35">
      <c r="A3248" s="25">
        <v>39870</v>
      </c>
      <c r="B3248">
        <v>12.98</v>
      </c>
    </row>
    <row r="3249" spans="1:2" x14ac:dyDescent="0.35">
      <c r="A3249" s="25">
        <v>39871</v>
      </c>
      <c r="B3249">
        <v>13.23</v>
      </c>
    </row>
    <row r="3250" spans="1:2" x14ac:dyDescent="0.35">
      <c r="A3250" s="25">
        <v>39874</v>
      </c>
      <c r="B3250">
        <v>12.58</v>
      </c>
    </row>
    <row r="3251" spans="1:2" x14ac:dyDescent="0.35">
      <c r="A3251" s="25">
        <v>39875</v>
      </c>
      <c r="B3251">
        <v>12.5</v>
      </c>
    </row>
    <row r="3252" spans="1:2" x14ac:dyDescent="0.35">
      <c r="A3252" s="25">
        <v>39876</v>
      </c>
      <c r="B3252">
        <v>13.16</v>
      </c>
    </row>
    <row r="3253" spans="1:2" x14ac:dyDescent="0.35">
      <c r="A3253" s="25">
        <v>39877</v>
      </c>
      <c r="B3253">
        <v>12.53</v>
      </c>
    </row>
    <row r="3254" spans="1:2" x14ac:dyDescent="0.35">
      <c r="A3254" s="25">
        <v>39878</v>
      </c>
      <c r="B3254">
        <v>13.05</v>
      </c>
    </row>
    <row r="3255" spans="1:2" x14ac:dyDescent="0.35">
      <c r="A3255" s="25">
        <v>39881</v>
      </c>
      <c r="B3255">
        <v>12.66</v>
      </c>
    </row>
    <row r="3256" spans="1:2" x14ac:dyDescent="0.35">
      <c r="A3256" s="25">
        <v>39882</v>
      </c>
      <c r="B3256">
        <v>13.23</v>
      </c>
    </row>
    <row r="3257" spans="1:2" x14ac:dyDescent="0.35">
      <c r="A3257" s="25">
        <v>39883</v>
      </c>
      <c r="B3257">
        <v>13.39</v>
      </c>
    </row>
    <row r="3258" spans="1:2" x14ac:dyDescent="0.35">
      <c r="A3258" s="25">
        <v>39884</v>
      </c>
      <c r="B3258">
        <v>13.6</v>
      </c>
    </row>
    <row r="3259" spans="1:2" x14ac:dyDescent="0.35">
      <c r="A3259" s="25">
        <v>39885</v>
      </c>
      <c r="B3259">
        <v>13.51</v>
      </c>
    </row>
    <row r="3260" spans="1:2" x14ac:dyDescent="0.35">
      <c r="A3260" s="25">
        <v>39888</v>
      </c>
      <c r="B3260">
        <v>13.22</v>
      </c>
    </row>
    <row r="3261" spans="1:2" x14ac:dyDescent="0.35">
      <c r="A3261" s="25">
        <v>39889</v>
      </c>
      <c r="B3261">
        <v>13.99</v>
      </c>
    </row>
    <row r="3262" spans="1:2" x14ac:dyDescent="0.35">
      <c r="A3262" s="25">
        <v>39890</v>
      </c>
      <c r="B3262">
        <v>13.42</v>
      </c>
    </row>
    <row r="3263" spans="1:2" x14ac:dyDescent="0.35">
      <c r="A3263" s="25">
        <v>39891</v>
      </c>
      <c r="B3263">
        <v>13.74</v>
      </c>
    </row>
    <row r="3264" spans="1:2" x14ac:dyDescent="0.35">
      <c r="A3264" s="25">
        <v>39892</v>
      </c>
      <c r="B3264">
        <v>13.6</v>
      </c>
    </row>
    <row r="3265" spans="1:2" x14ac:dyDescent="0.35">
      <c r="A3265" s="25">
        <v>39895</v>
      </c>
      <c r="B3265">
        <v>14.09</v>
      </c>
    </row>
    <row r="3266" spans="1:2" x14ac:dyDescent="0.35">
      <c r="A3266" s="25">
        <v>39896</v>
      </c>
      <c r="B3266">
        <v>13.63</v>
      </c>
    </row>
    <row r="3267" spans="1:2" x14ac:dyDescent="0.35">
      <c r="A3267" s="25">
        <v>39897</v>
      </c>
      <c r="B3267">
        <v>13.55</v>
      </c>
    </row>
    <row r="3268" spans="1:2" x14ac:dyDescent="0.35">
      <c r="A3268" s="25">
        <v>39898</v>
      </c>
      <c r="B3268">
        <v>13.35</v>
      </c>
    </row>
    <row r="3269" spans="1:2" x14ac:dyDescent="0.35">
      <c r="A3269" s="25">
        <v>39899</v>
      </c>
      <c r="B3269">
        <v>13.18</v>
      </c>
    </row>
    <row r="3270" spans="1:2" x14ac:dyDescent="0.35">
      <c r="A3270" s="25">
        <v>39902</v>
      </c>
      <c r="B3270">
        <v>12.7</v>
      </c>
    </row>
    <row r="3271" spans="1:2" x14ac:dyDescent="0.35">
      <c r="A3271" s="25">
        <v>39903</v>
      </c>
      <c r="B3271">
        <v>12.81</v>
      </c>
    </row>
    <row r="3272" spans="1:2" x14ac:dyDescent="0.35">
      <c r="A3272" s="25">
        <v>39904</v>
      </c>
      <c r="B3272">
        <v>12.75</v>
      </c>
    </row>
    <row r="3273" spans="1:2" x14ac:dyDescent="0.35">
      <c r="A3273" s="25">
        <v>39905</v>
      </c>
      <c r="B3273">
        <v>12.95</v>
      </c>
    </row>
    <row r="3274" spans="1:2" x14ac:dyDescent="0.35">
      <c r="A3274" s="25">
        <v>39906</v>
      </c>
      <c r="B3274">
        <v>13.34</v>
      </c>
    </row>
    <row r="3275" spans="1:2" x14ac:dyDescent="0.35">
      <c r="A3275" s="25">
        <v>39909</v>
      </c>
      <c r="B3275">
        <v>13.23</v>
      </c>
    </row>
    <row r="3276" spans="1:2" x14ac:dyDescent="0.35">
      <c r="A3276" s="25">
        <v>39910</v>
      </c>
      <c r="B3276">
        <v>12.81</v>
      </c>
    </row>
    <row r="3277" spans="1:2" x14ac:dyDescent="0.35">
      <c r="A3277" s="25">
        <v>39911</v>
      </c>
      <c r="B3277">
        <v>12.92</v>
      </c>
    </row>
    <row r="3278" spans="1:2" x14ac:dyDescent="0.35">
      <c r="A3278" s="25">
        <v>39912</v>
      </c>
      <c r="B3278">
        <v>13.47</v>
      </c>
    </row>
    <row r="3279" spans="1:2" x14ac:dyDescent="0.35">
      <c r="A3279" s="25">
        <v>39916</v>
      </c>
      <c r="B3279">
        <v>14.42</v>
      </c>
    </row>
    <row r="3280" spans="1:2" x14ac:dyDescent="0.35">
      <c r="A3280" s="25">
        <v>39917</v>
      </c>
      <c r="B3280">
        <v>14.07</v>
      </c>
    </row>
    <row r="3281" spans="1:2" x14ac:dyDescent="0.35">
      <c r="A3281" s="25">
        <v>39918</v>
      </c>
      <c r="B3281">
        <v>14.02</v>
      </c>
    </row>
    <row r="3282" spans="1:2" x14ac:dyDescent="0.35">
      <c r="A3282" s="25">
        <v>39919</v>
      </c>
      <c r="B3282">
        <v>14.43</v>
      </c>
    </row>
    <row r="3283" spans="1:2" x14ac:dyDescent="0.35">
      <c r="A3283" s="25">
        <v>39920</v>
      </c>
      <c r="B3283">
        <v>14.39</v>
      </c>
    </row>
    <row r="3284" spans="1:2" x14ac:dyDescent="0.35">
      <c r="A3284" s="25">
        <v>39923</v>
      </c>
      <c r="B3284">
        <v>13.66</v>
      </c>
    </row>
    <row r="3285" spans="1:2" x14ac:dyDescent="0.35">
      <c r="A3285" s="25">
        <v>39924</v>
      </c>
      <c r="B3285">
        <v>14.38</v>
      </c>
    </row>
    <row r="3286" spans="1:2" x14ac:dyDescent="0.35">
      <c r="A3286" s="25">
        <v>39925</v>
      </c>
      <c r="B3286">
        <v>14.48</v>
      </c>
    </row>
    <row r="3287" spans="1:2" x14ac:dyDescent="0.35">
      <c r="A3287" s="25">
        <v>39926</v>
      </c>
      <c r="B3287">
        <v>14.55</v>
      </c>
    </row>
    <row r="3288" spans="1:2" x14ac:dyDescent="0.35">
      <c r="A3288" s="25">
        <v>39927</v>
      </c>
      <c r="B3288">
        <v>14.73</v>
      </c>
    </row>
    <row r="3289" spans="1:2" x14ac:dyDescent="0.35">
      <c r="A3289" s="25">
        <v>39930</v>
      </c>
      <c r="B3289">
        <v>13.89</v>
      </c>
    </row>
    <row r="3290" spans="1:2" x14ac:dyDescent="0.35">
      <c r="A3290" s="25">
        <v>39931</v>
      </c>
      <c r="B3290">
        <v>13.64</v>
      </c>
    </row>
    <row r="3291" spans="1:2" x14ac:dyDescent="0.35">
      <c r="A3291" s="25">
        <v>39932</v>
      </c>
      <c r="B3291">
        <v>14.02</v>
      </c>
    </row>
    <row r="3292" spans="1:2" x14ac:dyDescent="0.35">
      <c r="A3292" s="25">
        <v>39933</v>
      </c>
      <c r="B3292">
        <v>14.29</v>
      </c>
    </row>
    <row r="3293" spans="1:2" x14ac:dyDescent="0.35">
      <c r="A3293" s="25">
        <v>39934</v>
      </c>
      <c r="B3293">
        <v>14.14</v>
      </c>
    </row>
    <row r="3294" spans="1:2" x14ac:dyDescent="0.35">
      <c r="A3294" s="25">
        <v>39937</v>
      </c>
      <c r="B3294">
        <v>14.18</v>
      </c>
    </row>
    <row r="3295" spans="1:2" x14ac:dyDescent="0.35">
      <c r="A3295" s="25">
        <v>39938</v>
      </c>
      <c r="B3295">
        <v>14.74</v>
      </c>
    </row>
    <row r="3296" spans="1:2" x14ac:dyDescent="0.35">
      <c r="A3296" s="25">
        <v>39939</v>
      </c>
      <c r="B3296">
        <v>14.85</v>
      </c>
    </row>
    <row r="3297" spans="1:2" x14ac:dyDescent="0.35">
      <c r="A3297" s="25">
        <v>39940</v>
      </c>
      <c r="B3297">
        <v>14.8</v>
      </c>
    </row>
    <row r="3298" spans="1:2" x14ac:dyDescent="0.35">
      <c r="A3298" s="25">
        <v>39941</v>
      </c>
      <c r="B3298">
        <v>15.15</v>
      </c>
    </row>
    <row r="3299" spans="1:2" x14ac:dyDescent="0.35">
      <c r="A3299" s="25">
        <v>39944</v>
      </c>
      <c r="B3299">
        <v>15.54</v>
      </c>
    </row>
    <row r="3300" spans="1:2" x14ac:dyDescent="0.35">
      <c r="A3300" s="25">
        <v>39945</v>
      </c>
      <c r="B3300">
        <v>15.1</v>
      </c>
    </row>
    <row r="3301" spans="1:2" x14ac:dyDescent="0.35">
      <c r="A3301" s="25">
        <v>39946</v>
      </c>
      <c r="B3301">
        <v>14.52</v>
      </c>
    </row>
    <row r="3302" spans="1:2" x14ac:dyDescent="0.35">
      <c r="A3302" s="25">
        <v>39947</v>
      </c>
      <c r="B3302">
        <v>14.76</v>
      </c>
    </row>
    <row r="3303" spans="1:2" x14ac:dyDescent="0.35">
      <c r="A3303" s="25">
        <v>39948</v>
      </c>
      <c r="B3303">
        <v>14.91</v>
      </c>
    </row>
    <row r="3304" spans="1:2" x14ac:dyDescent="0.35">
      <c r="A3304" s="25">
        <v>39951</v>
      </c>
      <c r="B3304">
        <v>15.17</v>
      </c>
    </row>
    <row r="3305" spans="1:2" x14ac:dyDescent="0.35">
      <c r="A3305" s="25">
        <v>39952</v>
      </c>
      <c r="B3305">
        <v>15.18</v>
      </c>
    </row>
    <row r="3306" spans="1:2" x14ac:dyDescent="0.35">
      <c r="A3306" s="25">
        <v>39953</v>
      </c>
      <c r="B3306">
        <v>14.96</v>
      </c>
    </row>
    <row r="3307" spans="1:2" x14ac:dyDescent="0.35">
      <c r="A3307" s="25">
        <v>39954</v>
      </c>
      <c r="B3307">
        <v>14.87</v>
      </c>
    </row>
    <row r="3308" spans="1:2" x14ac:dyDescent="0.35">
      <c r="A3308" s="25">
        <v>39955</v>
      </c>
      <c r="B3308">
        <v>14.98</v>
      </c>
    </row>
    <row r="3309" spans="1:2" x14ac:dyDescent="0.35">
      <c r="A3309" s="25">
        <v>39959</v>
      </c>
      <c r="B3309">
        <v>15.28</v>
      </c>
    </row>
    <row r="3310" spans="1:2" x14ac:dyDescent="0.35">
      <c r="A3310" s="25">
        <v>39960</v>
      </c>
      <c r="B3310">
        <v>14.94</v>
      </c>
    </row>
    <row r="3311" spans="1:2" x14ac:dyDescent="0.35">
      <c r="A3311" s="25">
        <v>39961</v>
      </c>
      <c r="B3311">
        <v>15.09</v>
      </c>
    </row>
    <row r="3312" spans="1:2" x14ac:dyDescent="0.35">
      <c r="A3312" s="25">
        <v>39962</v>
      </c>
      <c r="B3312">
        <v>15.84</v>
      </c>
    </row>
    <row r="3313" spans="1:2" x14ac:dyDescent="0.35">
      <c r="A3313" s="25">
        <v>39965</v>
      </c>
      <c r="B3313">
        <v>16.579999999999998</v>
      </c>
    </row>
    <row r="3314" spans="1:2" x14ac:dyDescent="0.35">
      <c r="A3314" s="25">
        <v>39966</v>
      </c>
      <c r="B3314">
        <v>16.62</v>
      </c>
    </row>
    <row r="3315" spans="1:2" x14ac:dyDescent="0.35">
      <c r="A3315" s="25">
        <v>39967</v>
      </c>
      <c r="B3315">
        <v>16.3</v>
      </c>
    </row>
    <row r="3316" spans="1:2" x14ac:dyDescent="0.35">
      <c r="A3316" s="25">
        <v>39968</v>
      </c>
      <c r="B3316">
        <v>16.649999999999999</v>
      </c>
    </row>
    <row r="3317" spans="1:2" x14ac:dyDescent="0.35">
      <c r="A3317" s="25">
        <v>39969</v>
      </c>
      <c r="B3317">
        <v>16.64</v>
      </c>
    </row>
    <row r="3318" spans="1:2" x14ac:dyDescent="0.35">
      <c r="A3318" s="25">
        <v>39972</v>
      </c>
      <c r="B3318">
        <v>16.190000000000001</v>
      </c>
    </row>
    <row r="3319" spans="1:2" x14ac:dyDescent="0.35">
      <c r="A3319" s="25">
        <v>39973</v>
      </c>
      <c r="B3319">
        <v>16.399999999999999</v>
      </c>
    </row>
    <row r="3320" spans="1:2" x14ac:dyDescent="0.35">
      <c r="A3320" s="25">
        <v>39974</v>
      </c>
      <c r="B3320">
        <v>16.32</v>
      </c>
    </row>
    <row r="3321" spans="1:2" x14ac:dyDescent="0.35">
      <c r="A3321" s="25">
        <v>39975</v>
      </c>
      <c r="B3321">
        <v>16.190000000000001</v>
      </c>
    </row>
    <row r="3322" spans="1:2" x14ac:dyDescent="0.35">
      <c r="A3322" s="25">
        <v>39976</v>
      </c>
      <c r="B3322">
        <v>16.399999999999999</v>
      </c>
    </row>
    <row r="3323" spans="1:2" x14ac:dyDescent="0.35">
      <c r="A3323" s="25">
        <v>39979</v>
      </c>
      <c r="B3323">
        <v>16.399999999999999</v>
      </c>
    </row>
    <row r="3324" spans="1:2" x14ac:dyDescent="0.35">
      <c r="A3324" s="25">
        <v>39980</v>
      </c>
      <c r="B3324">
        <v>15.96</v>
      </c>
    </row>
    <row r="3325" spans="1:2" x14ac:dyDescent="0.35">
      <c r="A3325" s="25">
        <v>39981</v>
      </c>
      <c r="B3325">
        <v>15.6</v>
      </c>
    </row>
    <row r="3326" spans="1:2" x14ac:dyDescent="0.35">
      <c r="A3326" s="25">
        <v>39982</v>
      </c>
      <c r="B3326">
        <v>15.34</v>
      </c>
    </row>
    <row r="3327" spans="1:2" x14ac:dyDescent="0.35">
      <c r="A3327" s="25">
        <v>39983</v>
      </c>
      <c r="B3327">
        <v>15.8</v>
      </c>
    </row>
    <row r="3328" spans="1:2" x14ac:dyDescent="0.35">
      <c r="A3328" s="25">
        <v>39986</v>
      </c>
      <c r="B3328">
        <v>14.71</v>
      </c>
    </row>
    <row r="3329" spans="1:2" x14ac:dyDescent="0.35">
      <c r="A3329" s="25">
        <v>39987</v>
      </c>
      <c r="B3329">
        <v>14.68</v>
      </c>
    </row>
    <row r="3330" spans="1:2" x14ac:dyDescent="0.35">
      <c r="A3330" s="25">
        <v>39988</v>
      </c>
      <c r="B3330">
        <v>15.45</v>
      </c>
    </row>
    <row r="3331" spans="1:2" x14ac:dyDescent="0.35">
      <c r="A3331" s="25">
        <v>39989</v>
      </c>
      <c r="B3331">
        <v>15.53</v>
      </c>
    </row>
    <row r="3332" spans="1:2" x14ac:dyDescent="0.35">
      <c r="A3332" s="25">
        <v>39990</v>
      </c>
      <c r="B3332">
        <v>15.74</v>
      </c>
    </row>
    <row r="3333" spans="1:2" x14ac:dyDescent="0.35">
      <c r="A3333" s="25">
        <v>39993</v>
      </c>
      <c r="B3333">
        <v>15.9</v>
      </c>
    </row>
    <row r="3334" spans="1:2" x14ac:dyDescent="0.35">
      <c r="A3334" s="25">
        <v>39994</v>
      </c>
      <c r="B3334">
        <v>15.66</v>
      </c>
    </row>
    <row r="3335" spans="1:2" x14ac:dyDescent="0.35">
      <c r="A3335" s="25">
        <v>39995</v>
      </c>
      <c r="B3335">
        <v>15.41</v>
      </c>
    </row>
    <row r="3336" spans="1:2" x14ac:dyDescent="0.35">
      <c r="A3336" s="25">
        <v>39996</v>
      </c>
      <c r="B3336">
        <v>14.99</v>
      </c>
    </row>
    <row r="3337" spans="1:2" x14ac:dyDescent="0.35">
      <c r="A3337" s="25">
        <v>40000</v>
      </c>
      <c r="B3337">
        <v>14.91</v>
      </c>
    </row>
    <row r="3338" spans="1:2" x14ac:dyDescent="0.35">
      <c r="A3338" s="25">
        <v>40001</v>
      </c>
      <c r="B3338">
        <v>14.44</v>
      </c>
    </row>
    <row r="3339" spans="1:2" x14ac:dyDescent="0.35">
      <c r="A3339" s="25">
        <v>40002</v>
      </c>
      <c r="B3339">
        <v>14.38</v>
      </c>
    </row>
    <row r="3340" spans="1:2" x14ac:dyDescent="0.35">
      <c r="A3340" s="25">
        <v>40003</v>
      </c>
      <c r="B3340">
        <v>14.55</v>
      </c>
    </row>
    <row r="3341" spans="1:2" x14ac:dyDescent="0.35">
      <c r="A3341" s="25">
        <v>40004</v>
      </c>
      <c r="B3341">
        <v>14.93</v>
      </c>
    </row>
    <row r="3342" spans="1:2" x14ac:dyDescent="0.35">
      <c r="A3342" s="25">
        <v>40007</v>
      </c>
      <c r="B3342">
        <v>15.01</v>
      </c>
    </row>
    <row r="3343" spans="1:2" x14ac:dyDescent="0.35">
      <c r="A3343" s="25">
        <v>40008</v>
      </c>
      <c r="B3343">
        <v>15.18</v>
      </c>
    </row>
    <row r="3344" spans="1:2" x14ac:dyDescent="0.35">
      <c r="A3344" s="25">
        <v>40009</v>
      </c>
      <c r="B3344">
        <v>15.71</v>
      </c>
    </row>
    <row r="3345" spans="1:2" x14ac:dyDescent="0.35">
      <c r="A3345" s="25">
        <v>40010</v>
      </c>
      <c r="B3345">
        <v>16.190000000000001</v>
      </c>
    </row>
    <row r="3346" spans="1:2" x14ac:dyDescent="0.35">
      <c r="A3346" s="25">
        <v>40011</v>
      </c>
      <c r="B3346">
        <v>16.84</v>
      </c>
    </row>
    <row r="3347" spans="1:2" x14ac:dyDescent="0.35">
      <c r="A3347" s="25">
        <v>40014</v>
      </c>
      <c r="B3347">
        <v>17.010000000000002</v>
      </c>
    </row>
    <row r="3348" spans="1:2" x14ac:dyDescent="0.35">
      <c r="A3348" s="25">
        <v>40015</v>
      </c>
      <c r="B3348">
        <v>16.75</v>
      </c>
    </row>
    <row r="3349" spans="1:2" x14ac:dyDescent="0.35">
      <c r="A3349" s="25">
        <v>40016</v>
      </c>
      <c r="B3349">
        <v>17.37</v>
      </c>
    </row>
    <row r="3350" spans="1:2" x14ac:dyDescent="0.35">
      <c r="A3350" s="25">
        <v>40017</v>
      </c>
      <c r="B3350">
        <v>17.36</v>
      </c>
    </row>
    <row r="3351" spans="1:2" x14ac:dyDescent="0.35">
      <c r="A3351" s="25">
        <v>40018</v>
      </c>
      <c r="B3351">
        <v>17.48</v>
      </c>
    </row>
    <row r="3352" spans="1:2" x14ac:dyDescent="0.35">
      <c r="A3352" s="25">
        <v>40021</v>
      </c>
      <c r="B3352">
        <v>17</v>
      </c>
    </row>
    <row r="3353" spans="1:2" x14ac:dyDescent="0.35">
      <c r="A3353" s="25">
        <v>40022</v>
      </c>
      <c r="B3353">
        <v>17.22</v>
      </c>
    </row>
    <row r="3354" spans="1:2" x14ac:dyDescent="0.35">
      <c r="A3354" s="25">
        <v>40023</v>
      </c>
      <c r="B3354">
        <v>15.14</v>
      </c>
    </row>
    <row r="3355" spans="1:2" x14ac:dyDescent="0.35">
      <c r="A3355" s="25">
        <v>40024</v>
      </c>
      <c r="B3355">
        <v>14.6</v>
      </c>
    </row>
    <row r="3356" spans="1:2" x14ac:dyDescent="0.35">
      <c r="A3356" s="25">
        <v>40025</v>
      </c>
      <c r="B3356">
        <v>14.32</v>
      </c>
    </row>
    <row r="3357" spans="1:2" x14ac:dyDescent="0.35">
      <c r="A3357" s="25">
        <v>40028</v>
      </c>
      <c r="B3357">
        <v>14.34</v>
      </c>
    </row>
    <row r="3358" spans="1:2" x14ac:dyDescent="0.35">
      <c r="A3358" s="25">
        <v>40029</v>
      </c>
      <c r="B3358">
        <v>14.51</v>
      </c>
    </row>
    <row r="3359" spans="1:2" x14ac:dyDescent="0.35">
      <c r="A3359" s="25">
        <v>40030</v>
      </c>
      <c r="B3359">
        <v>14.67</v>
      </c>
    </row>
    <row r="3360" spans="1:2" x14ac:dyDescent="0.35">
      <c r="A3360" s="25">
        <v>40031</v>
      </c>
      <c r="B3360">
        <v>14.74</v>
      </c>
    </row>
    <row r="3361" spans="1:2" x14ac:dyDescent="0.35">
      <c r="A3361" s="25">
        <v>40032</v>
      </c>
      <c r="B3361">
        <v>14.62</v>
      </c>
    </row>
    <row r="3362" spans="1:2" x14ac:dyDescent="0.35">
      <c r="A3362" s="25">
        <v>40035</v>
      </c>
      <c r="B3362">
        <v>14.63</v>
      </c>
    </row>
    <row r="3363" spans="1:2" x14ac:dyDescent="0.35">
      <c r="A3363" s="25">
        <v>40036</v>
      </c>
      <c r="B3363">
        <v>14.46</v>
      </c>
    </row>
    <row r="3364" spans="1:2" x14ac:dyDescent="0.35">
      <c r="A3364" s="25">
        <v>40037</v>
      </c>
      <c r="B3364">
        <v>14.68</v>
      </c>
    </row>
    <row r="3365" spans="1:2" x14ac:dyDescent="0.35">
      <c r="A3365" s="25">
        <v>40038</v>
      </c>
      <c r="B3365">
        <v>15.04</v>
      </c>
    </row>
    <row r="3366" spans="1:2" x14ac:dyDescent="0.35">
      <c r="A3366" s="25">
        <v>40039</v>
      </c>
      <c r="B3366">
        <v>15.04</v>
      </c>
    </row>
    <row r="3367" spans="1:2" x14ac:dyDescent="0.35">
      <c r="A3367" s="25">
        <v>40042</v>
      </c>
      <c r="B3367">
        <v>14.56</v>
      </c>
    </row>
    <row r="3368" spans="1:2" x14ac:dyDescent="0.35">
      <c r="A3368" s="25">
        <v>40043</v>
      </c>
      <c r="B3368">
        <v>14.75</v>
      </c>
    </row>
    <row r="3369" spans="1:2" x14ac:dyDescent="0.35">
      <c r="A3369" s="25">
        <v>40044</v>
      </c>
      <c r="B3369">
        <v>14.79</v>
      </c>
    </row>
    <row r="3370" spans="1:2" x14ac:dyDescent="0.35">
      <c r="A3370" s="25">
        <v>40045</v>
      </c>
      <c r="B3370">
        <v>14.77</v>
      </c>
    </row>
    <row r="3371" spans="1:2" x14ac:dyDescent="0.35">
      <c r="A3371" s="25">
        <v>40046</v>
      </c>
      <c r="B3371">
        <v>14.79</v>
      </c>
    </row>
    <row r="3372" spans="1:2" x14ac:dyDescent="0.35">
      <c r="A3372" s="25">
        <v>40049</v>
      </c>
      <c r="B3372">
        <v>14.99</v>
      </c>
    </row>
    <row r="3373" spans="1:2" x14ac:dyDescent="0.35">
      <c r="A3373" s="25">
        <v>40050</v>
      </c>
      <c r="B3373">
        <v>15.07</v>
      </c>
    </row>
    <row r="3374" spans="1:2" x14ac:dyDescent="0.35">
      <c r="A3374" s="25">
        <v>40051</v>
      </c>
      <c r="B3374">
        <v>14.93</v>
      </c>
    </row>
    <row r="3375" spans="1:2" x14ac:dyDescent="0.35">
      <c r="A3375" s="25">
        <v>40052</v>
      </c>
      <c r="B3375">
        <v>14.93</v>
      </c>
    </row>
    <row r="3376" spans="1:2" x14ac:dyDescent="0.35">
      <c r="A3376" s="25">
        <v>40053</v>
      </c>
      <c r="B3376">
        <v>14.85</v>
      </c>
    </row>
    <row r="3377" spans="1:2" x14ac:dyDescent="0.35">
      <c r="A3377" s="25">
        <v>40056</v>
      </c>
      <c r="B3377">
        <v>14.61</v>
      </c>
    </row>
    <row r="3378" spans="1:2" x14ac:dyDescent="0.35">
      <c r="A3378" s="25">
        <v>40057</v>
      </c>
      <c r="B3378">
        <v>14.18</v>
      </c>
    </row>
    <row r="3379" spans="1:2" x14ac:dyDescent="0.35">
      <c r="A3379" s="25">
        <v>40058</v>
      </c>
      <c r="B3379">
        <v>14.23</v>
      </c>
    </row>
    <row r="3380" spans="1:2" x14ac:dyDescent="0.35">
      <c r="A3380" s="25">
        <v>40059</v>
      </c>
      <c r="B3380">
        <v>14.28</v>
      </c>
    </row>
    <row r="3381" spans="1:2" x14ac:dyDescent="0.35">
      <c r="A3381" s="25">
        <v>40060</v>
      </c>
      <c r="B3381">
        <v>14.5</v>
      </c>
    </row>
    <row r="3382" spans="1:2" x14ac:dyDescent="0.35">
      <c r="A3382" s="25">
        <v>40064</v>
      </c>
      <c r="B3382">
        <v>14.49</v>
      </c>
    </row>
    <row r="3383" spans="1:2" x14ac:dyDescent="0.35">
      <c r="A3383" s="25">
        <v>40065</v>
      </c>
      <c r="B3383">
        <v>14.78</v>
      </c>
    </row>
    <row r="3384" spans="1:2" x14ac:dyDescent="0.35">
      <c r="A3384" s="25">
        <v>40066</v>
      </c>
      <c r="B3384">
        <v>15.45</v>
      </c>
    </row>
    <row r="3385" spans="1:2" x14ac:dyDescent="0.35">
      <c r="A3385" s="25">
        <v>40067</v>
      </c>
      <c r="B3385">
        <v>15.59</v>
      </c>
    </row>
    <row r="3386" spans="1:2" x14ac:dyDescent="0.35">
      <c r="A3386" s="25">
        <v>40070</v>
      </c>
      <c r="B3386">
        <v>15.57</v>
      </c>
    </row>
    <row r="3387" spans="1:2" x14ac:dyDescent="0.35">
      <c r="A3387" s="25">
        <v>40071</v>
      </c>
      <c r="B3387">
        <v>16.41</v>
      </c>
    </row>
    <row r="3388" spans="1:2" x14ac:dyDescent="0.35">
      <c r="A3388" s="25">
        <v>40072</v>
      </c>
      <c r="B3388">
        <v>16.989999999999998</v>
      </c>
    </row>
    <row r="3389" spans="1:2" x14ac:dyDescent="0.35">
      <c r="A3389" s="25">
        <v>40073</v>
      </c>
      <c r="B3389">
        <v>17.5</v>
      </c>
    </row>
    <row r="3390" spans="1:2" x14ac:dyDescent="0.35">
      <c r="A3390" s="25">
        <v>40074</v>
      </c>
      <c r="B3390">
        <v>17.39</v>
      </c>
    </row>
    <row r="3391" spans="1:2" x14ac:dyDescent="0.35">
      <c r="A3391" s="25">
        <v>40077</v>
      </c>
      <c r="B3391">
        <v>17.04</v>
      </c>
    </row>
    <row r="3392" spans="1:2" x14ac:dyDescent="0.35">
      <c r="A3392" s="25">
        <v>40078</v>
      </c>
      <c r="B3392">
        <v>16.86</v>
      </c>
    </row>
    <row r="3393" spans="1:2" x14ac:dyDescent="0.35">
      <c r="A3393" s="25">
        <v>40079</v>
      </c>
      <c r="B3393">
        <v>17.21</v>
      </c>
    </row>
    <row r="3394" spans="1:2" x14ac:dyDescent="0.35">
      <c r="A3394" s="25">
        <v>40080</v>
      </c>
      <c r="B3394">
        <v>16.89</v>
      </c>
    </row>
    <row r="3395" spans="1:2" x14ac:dyDescent="0.35">
      <c r="A3395" s="25">
        <v>40081</v>
      </c>
      <c r="B3395">
        <v>17.079999999999998</v>
      </c>
    </row>
    <row r="3396" spans="1:2" x14ac:dyDescent="0.35">
      <c r="A3396" s="25">
        <v>40084</v>
      </c>
      <c r="B3396">
        <v>17.47</v>
      </c>
    </row>
    <row r="3397" spans="1:2" x14ac:dyDescent="0.35">
      <c r="A3397" s="25">
        <v>40085</v>
      </c>
      <c r="B3397">
        <v>17.45</v>
      </c>
    </row>
    <row r="3398" spans="1:2" x14ac:dyDescent="0.35">
      <c r="A3398" s="25">
        <v>40086</v>
      </c>
      <c r="B3398">
        <v>17.809999999999999</v>
      </c>
    </row>
    <row r="3399" spans="1:2" x14ac:dyDescent="0.35">
      <c r="A3399" s="25">
        <v>40087</v>
      </c>
      <c r="B3399">
        <v>17.39</v>
      </c>
    </row>
    <row r="3400" spans="1:2" x14ac:dyDescent="0.35">
      <c r="A3400" s="25">
        <v>40088</v>
      </c>
      <c r="B3400">
        <v>16.84</v>
      </c>
    </row>
    <row r="3401" spans="1:2" x14ac:dyDescent="0.35">
      <c r="A3401" s="25">
        <v>40091</v>
      </c>
      <c r="B3401">
        <v>16.8</v>
      </c>
    </row>
    <row r="3402" spans="1:2" x14ac:dyDescent="0.35">
      <c r="A3402" s="25">
        <v>40092</v>
      </c>
      <c r="B3402">
        <v>17.3</v>
      </c>
    </row>
    <row r="3403" spans="1:2" x14ac:dyDescent="0.35">
      <c r="A3403" s="25">
        <v>40093</v>
      </c>
      <c r="B3403">
        <v>17.489999999999998</v>
      </c>
    </row>
    <row r="3404" spans="1:2" x14ac:dyDescent="0.35">
      <c r="A3404" s="25">
        <v>40094</v>
      </c>
      <c r="B3404">
        <v>17.579999999999998</v>
      </c>
    </row>
    <row r="3405" spans="1:2" x14ac:dyDescent="0.35">
      <c r="A3405" s="25">
        <v>40095</v>
      </c>
      <c r="B3405">
        <v>16.87</v>
      </c>
    </row>
    <row r="3406" spans="1:2" x14ac:dyDescent="0.35">
      <c r="A3406" s="25">
        <v>40098</v>
      </c>
      <c r="B3406">
        <v>16.75</v>
      </c>
    </row>
    <row r="3407" spans="1:2" x14ac:dyDescent="0.35">
      <c r="A3407" s="25">
        <v>40099</v>
      </c>
      <c r="B3407">
        <v>16.88</v>
      </c>
    </row>
    <row r="3408" spans="1:2" x14ac:dyDescent="0.35">
      <c r="A3408" s="25">
        <v>40100</v>
      </c>
      <c r="B3408">
        <v>16.95</v>
      </c>
    </row>
    <row r="3409" spans="1:2" x14ac:dyDescent="0.35">
      <c r="A3409" s="25">
        <v>40101</v>
      </c>
      <c r="B3409">
        <v>16.52</v>
      </c>
    </row>
    <row r="3410" spans="1:2" x14ac:dyDescent="0.35">
      <c r="A3410" s="25">
        <v>40102</v>
      </c>
      <c r="B3410">
        <v>16.809999999999999</v>
      </c>
    </row>
    <row r="3411" spans="1:2" x14ac:dyDescent="0.35">
      <c r="A3411" s="25">
        <v>40105</v>
      </c>
      <c r="B3411">
        <v>17.22</v>
      </c>
    </row>
    <row r="3412" spans="1:2" x14ac:dyDescent="0.35">
      <c r="A3412" s="25">
        <v>40106</v>
      </c>
      <c r="B3412">
        <v>17.170000000000002</v>
      </c>
    </row>
    <row r="3413" spans="1:2" x14ac:dyDescent="0.35">
      <c r="A3413" s="25">
        <v>40107</v>
      </c>
      <c r="B3413">
        <v>17.66</v>
      </c>
    </row>
    <row r="3414" spans="1:2" x14ac:dyDescent="0.35">
      <c r="A3414" s="25">
        <v>40108</v>
      </c>
      <c r="B3414">
        <v>17.670000000000002</v>
      </c>
    </row>
    <row r="3415" spans="1:2" x14ac:dyDescent="0.35">
      <c r="A3415" s="25">
        <v>40109</v>
      </c>
      <c r="B3415">
        <v>17.22</v>
      </c>
    </row>
    <row r="3416" spans="1:2" x14ac:dyDescent="0.35">
      <c r="A3416" s="25">
        <v>40112</v>
      </c>
      <c r="B3416">
        <v>16.87</v>
      </c>
    </row>
    <row r="3417" spans="1:2" x14ac:dyDescent="0.35">
      <c r="A3417" s="25">
        <v>40113</v>
      </c>
      <c r="B3417">
        <v>16.690000000000001</v>
      </c>
    </row>
    <row r="3418" spans="1:2" x14ac:dyDescent="0.35">
      <c r="A3418" s="25">
        <v>40114</v>
      </c>
      <c r="B3418">
        <v>16.04</v>
      </c>
    </row>
    <row r="3419" spans="1:2" x14ac:dyDescent="0.35">
      <c r="A3419" s="25">
        <v>40115</v>
      </c>
      <c r="B3419">
        <v>16.13</v>
      </c>
    </row>
    <row r="3420" spans="1:2" x14ac:dyDescent="0.35">
      <c r="A3420" s="25">
        <v>40116</v>
      </c>
      <c r="B3420">
        <v>15.9</v>
      </c>
    </row>
    <row r="3421" spans="1:2" x14ac:dyDescent="0.35">
      <c r="A3421" s="25">
        <v>40119</v>
      </c>
      <c r="B3421">
        <v>15.85</v>
      </c>
    </row>
    <row r="3422" spans="1:2" x14ac:dyDescent="0.35">
      <c r="A3422" s="25">
        <v>40120</v>
      </c>
      <c r="B3422">
        <v>15.7</v>
      </c>
    </row>
    <row r="3423" spans="1:2" x14ac:dyDescent="0.35">
      <c r="A3423" s="25">
        <v>40121</v>
      </c>
      <c r="B3423">
        <v>15.69</v>
      </c>
    </row>
    <row r="3424" spans="1:2" x14ac:dyDescent="0.35">
      <c r="A3424" s="25">
        <v>40122</v>
      </c>
      <c r="B3424">
        <v>15.9</v>
      </c>
    </row>
    <row r="3425" spans="1:2" x14ac:dyDescent="0.35">
      <c r="A3425" s="25">
        <v>40123</v>
      </c>
      <c r="B3425">
        <v>15.94</v>
      </c>
    </row>
    <row r="3426" spans="1:2" x14ac:dyDescent="0.35">
      <c r="A3426" s="25">
        <v>40126</v>
      </c>
      <c r="B3426">
        <v>16.02</v>
      </c>
    </row>
    <row r="3427" spans="1:2" x14ac:dyDescent="0.35">
      <c r="A3427" s="25">
        <v>40127</v>
      </c>
      <c r="B3427">
        <v>16.04</v>
      </c>
    </row>
    <row r="3428" spans="1:2" x14ac:dyDescent="0.35">
      <c r="A3428" s="25">
        <v>40128</v>
      </c>
      <c r="B3428">
        <v>16.09</v>
      </c>
    </row>
    <row r="3429" spans="1:2" x14ac:dyDescent="0.35">
      <c r="A3429" s="25">
        <v>40129</v>
      </c>
      <c r="B3429">
        <v>16</v>
      </c>
    </row>
    <row r="3430" spans="1:2" x14ac:dyDescent="0.35">
      <c r="A3430" s="25">
        <v>40130</v>
      </c>
      <c r="B3430">
        <v>15.93</v>
      </c>
    </row>
    <row r="3431" spans="1:2" x14ac:dyDescent="0.35">
      <c r="A3431" s="25">
        <v>40133</v>
      </c>
      <c r="B3431">
        <v>16.07</v>
      </c>
    </row>
    <row r="3432" spans="1:2" x14ac:dyDescent="0.35">
      <c r="A3432" s="25">
        <v>40134</v>
      </c>
      <c r="B3432">
        <v>16.05</v>
      </c>
    </row>
    <row r="3433" spans="1:2" x14ac:dyDescent="0.35">
      <c r="A3433" s="25">
        <v>40135</v>
      </c>
      <c r="B3433">
        <v>15.98</v>
      </c>
    </row>
    <row r="3434" spans="1:2" x14ac:dyDescent="0.35">
      <c r="A3434" s="25">
        <v>40136</v>
      </c>
      <c r="B3434">
        <v>15.61</v>
      </c>
    </row>
    <row r="3435" spans="1:2" x14ac:dyDescent="0.35">
      <c r="A3435" s="25">
        <v>40137</v>
      </c>
      <c r="B3435">
        <v>15.38</v>
      </c>
    </row>
    <row r="3436" spans="1:2" x14ac:dyDescent="0.35">
      <c r="A3436" s="25">
        <v>40140</v>
      </c>
      <c r="B3436">
        <v>15.45</v>
      </c>
    </row>
    <row r="3437" spans="1:2" x14ac:dyDescent="0.35">
      <c r="A3437" s="25">
        <v>40141</v>
      </c>
      <c r="B3437">
        <v>15.24</v>
      </c>
    </row>
    <row r="3438" spans="1:2" x14ac:dyDescent="0.35">
      <c r="A3438" s="25">
        <v>40142</v>
      </c>
      <c r="B3438">
        <v>15.3</v>
      </c>
    </row>
    <row r="3439" spans="1:2" x14ac:dyDescent="0.35">
      <c r="A3439" s="25">
        <v>40144</v>
      </c>
      <c r="B3439">
        <v>15</v>
      </c>
    </row>
    <row r="3440" spans="1:2" x14ac:dyDescent="0.35">
      <c r="A3440" s="25">
        <v>40147</v>
      </c>
      <c r="B3440">
        <v>14.97</v>
      </c>
    </row>
    <row r="3441" spans="1:2" x14ac:dyDescent="0.35">
      <c r="A3441" s="25">
        <v>40148</v>
      </c>
      <c r="B3441">
        <v>15.13</v>
      </c>
    </row>
    <row r="3442" spans="1:2" x14ac:dyDescent="0.35">
      <c r="A3442" s="25">
        <v>40149</v>
      </c>
      <c r="B3442">
        <v>15.31</v>
      </c>
    </row>
    <row r="3443" spans="1:2" x14ac:dyDescent="0.35">
      <c r="A3443" s="25">
        <v>40150</v>
      </c>
      <c r="B3443">
        <v>15.11</v>
      </c>
    </row>
    <row r="3444" spans="1:2" x14ac:dyDescent="0.35">
      <c r="A3444" s="25">
        <v>40151</v>
      </c>
      <c r="B3444">
        <v>15.19</v>
      </c>
    </row>
    <row r="3445" spans="1:2" x14ac:dyDescent="0.35">
      <c r="A3445" s="25">
        <v>40154</v>
      </c>
      <c r="B3445">
        <v>15.45</v>
      </c>
    </row>
    <row r="3446" spans="1:2" x14ac:dyDescent="0.35">
      <c r="A3446" s="25">
        <v>40155</v>
      </c>
      <c r="B3446">
        <v>15.45</v>
      </c>
    </row>
    <row r="3447" spans="1:2" x14ac:dyDescent="0.35">
      <c r="A3447" s="25">
        <v>40156</v>
      </c>
      <c r="B3447">
        <v>15.18</v>
      </c>
    </row>
    <row r="3448" spans="1:2" x14ac:dyDescent="0.35">
      <c r="A3448" s="25">
        <v>40157</v>
      </c>
      <c r="B3448">
        <v>15.49</v>
      </c>
    </row>
    <row r="3449" spans="1:2" x14ac:dyDescent="0.35">
      <c r="A3449" s="25">
        <v>40158</v>
      </c>
      <c r="B3449">
        <v>15.74</v>
      </c>
    </row>
    <row r="3450" spans="1:2" x14ac:dyDescent="0.35">
      <c r="A3450" s="25">
        <v>40161</v>
      </c>
      <c r="B3450">
        <v>15.81</v>
      </c>
    </row>
    <row r="3451" spans="1:2" x14ac:dyDescent="0.35">
      <c r="A3451" s="25">
        <v>40162</v>
      </c>
      <c r="B3451">
        <v>15.74</v>
      </c>
    </row>
    <row r="3452" spans="1:2" x14ac:dyDescent="0.35">
      <c r="A3452" s="25">
        <v>40163</v>
      </c>
      <c r="B3452">
        <v>15.79</v>
      </c>
    </row>
    <row r="3453" spans="1:2" x14ac:dyDescent="0.35">
      <c r="A3453" s="25">
        <v>40164</v>
      </c>
      <c r="B3453">
        <v>15.82</v>
      </c>
    </row>
    <row r="3454" spans="1:2" x14ac:dyDescent="0.35">
      <c r="A3454" s="25">
        <v>40165</v>
      </c>
      <c r="B3454">
        <v>16.14</v>
      </c>
    </row>
    <row r="3455" spans="1:2" x14ac:dyDescent="0.35">
      <c r="A3455" s="25">
        <v>40168</v>
      </c>
      <c r="B3455">
        <v>15.88</v>
      </c>
    </row>
    <row r="3456" spans="1:2" x14ac:dyDescent="0.35">
      <c r="A3456" s="25">
        <v>40169</v>
      </c>
      <c r="B3456">
        <v>15.98</v>
      </c>
    </row>
    <row r="3457" spans="1:2" x14ac:dyDescent="0.35">
      <c r="A3457" s="25">
        <v>40170</v>
      </c>
      <c r="B3457">
        <v>16.670000000000002</v>
      </c>
    </row>
    <row r="3458" spans="1:2" x14ac:dyDescent="0.35">
      <c r="A3458" s="25">
        <v>40171</v>
      </c>
      <c r="B3458">
        <v>16.72</v>
      </c>
    </row>
    <row r="3459" spans="1:2" x14ac:dyDescent="0.35">
      <c r="A3459" s="25">
        <v>40175</v>
      </c>
      <c r="B3459">
        <v>16.88</v>
      </c>
    </row>
    <row r="3460" spans="1:2" x14ac:dyDescent="0.35">
      <c r="A3460" s="25">
        <v>40176</v>
      </c>
      <c r="B3460">
        <v>16.920000000000002</v>
      </c>
    </row>
    <row r="3461" spans="1:2" x14ac:dyDescent="0.35">
      <c r="A3461" s="25">
        <v>40177</v>
      </c>
      <c r="B3461">
        <v>16.98</v>
      </c>
    </row>
    <row r="3462" spans="1:2" x14ac:dyDescent="0.35">
      <c r="A3462" s="25">
        <v>40178</v>
      </c>
      <c r="B3462">
        <v>16.78</v>
      </c>
    </row>
    <row r="3463" spans="1:2" x14ac:dyDescent="0.35">
      <c r="A3463" s="25">
        <v>40182</v>
      </c>
      <c r="B3463">
        <v>17.100000000000001</v>
      </c>
    </row>
    <row r="3464" spans="1:2" x14ac:dyDescent="0.35">
      <c r="A3464" s="25">
        <v>40183</v>
      </c>
      <c r="B3464">
        <v>17.23</v>
      </c>
    </row>
    <row r="3465" spans="1:2" x14ac:dyDescent="0.35">
      <c r="A3465" s="25">
        <v>40184</v>
      </c>
      <c r="B3465">
        <v>17.170000000000002</v>
      </c>
    </row>
    <row r="3466" spans="1:2" x14ac:dyDescent="0.35">
      <c r="A3466" s="25">
        <v>40185</v>
      </c>
      <c r="B3466">
        <v>16.7</v>
      </c>
    </row>
    <row r="3467" spans="1:2" x14ac:dyDescent="0.35">
      <c r="A3467" s="25">
        <v>40186</v>
      </c>
      <c r="B3467">
        <v>16.7</v>
      </c>
    </row>
    <row r="3468" spans="1:2" x14ac:dyDescent="0.35">
      <c r="A3468" s="25">
        <v>40189</v>
      </c>
      <c r="B3468">
        <v>16.739999999999998</v>
      </c>
    </row>
    <row r="3469" spans="1:2" x14ac:dyDescent="0.35">
      <c r="A3469" s="25">
        <v>40190</v>
      </c>
      <c r="B3469">
        <v>16.68</v>
      </c>
    </row>
    <row r="3470" spans="1:2" x14ac:dyDescent="0.35">
      <c r="A3470" s="25">
        <v>40191</v>
      </c>
      <c r="B3470">
        <v>16.899999999999999</v>
      </c>
    </row>
    <row r="3471" spans="1:2" x14ac:dyDescent="0.35">
      <c r="A3471" s="25">
        <v>40192</v>
      </c>
      <c r="B3471">
        <v>17.12</v>
      </c>
    </row>
    <row r="3472" spans="1:2" x14ac:dyDescent="0.35">
      <c r="A3472" s="25">
        <v>40193</v>
      </c>
      <c r="B3472">
        <v>16.82</v>
      </c>
    </row>
    <row r="3473" spans="1:2" x14ac:dyDescent="0.35">
      <c r="A3473" s="25">
        <v>40197</v>
      </c>
      <c r="B3473">
        <v>16.75</v>
      </c>
    </row>
    <row r="3474" spans="1:2" x14ac:dyDescent="0.35">
      <c r="A3474" s="25">
        <v>40198</v>
      </c>
      <c r="B3474">
        <v>16.38</v>
      </c>
    </row>
    <row r="3475" spans="1:2" x14ac:dyDescent="0.35">
      <c r="A3475" s="25">
        <v>40199</v>
      </c>
      <c r="B3475">
        <v>16.2</v>
      </c>
    </row>
    <row r="3476" spans="1:2" x14ac:dyDescent="0.35">
      <c r="A3476" s="25">
        <v>40200</v>
      </c>
      <c r="B3476">
        <v>15.88</v>
      </c>
    </row>
    <row r="3477" spans="1:2" x14ac:dyDescent="0.35">
      <c r="A3477" s="25">
        <v>40203</v>
      </c>
      <c r="B3477">
        <v>15.86</v>
      </c>
    </row>
    <row r="3478" spans="1:2" x14ac:dyDescent="0.35">
      <c r="A3478" s="25">
        <v>40204</v>
      </c>
      <c r="B3478">
        <v>15.99</v>
      </c>
    </row>
    <row r="3479" spans="1:2" x14ac:dyDescent="0.35">
      <c r="A3479" s="25">
        <v>40205</v>
      </c>
      <c r="B3479">
        <v>15.98</v>
      </c>
    </row>
    <row r="3480" spans="1:2" x14ac:dyDescent="0.35">
      <c r="A3480" s="25">
        <v>40206</v>
      </c>
      <c r="B3480">
        <v>15.44</v>
      </c>
    </row>
    <row r="3481" spans="1:2" x14ac:dyDescent="0.35">
      <c r="A3481" s="25">
        <v>40207</v>
      </c>
      <c r="B3481">
        <v>15.01</v>
      </c>
    </row>
    <row r="3482" spans="1:2" x14ac:dyDescent="0.35">
      <c r="A3482" s="25">
        <v>40210</v>
      </c>
      <c r="B3482">
        <v>15.05</v>
      </c>
    </row>
    <row r="3483" spans="1:2" x14ac:dyDescent="0.35">
      <c r="A3483" s="25">
        <v>40211</v>
      </c>
      <c r="B3483">
        <v>15.17</v>
      </c>
    </row>
    <row r="3484" spans="1:2" x14ac:dyDescent="0.35">
      <c r="A3484" s="25">
        <v>40212</v>
      </c>
      <c r="B3484">
        <v>15.46</v>
      </c>
    </row>
    <row r="3485" spans="1:2" x14ac:dyDescent="0.35">
      <c r="A3485" s="25">
        <v>40213</v>
      </c>
      <c r="B3485">
        <v>15.01</v>
      </c>
    </row>
    <row r="3486" spans="1:2" x14ac:dyDescent="0.35">
      <c r="A3486" s="25">
        <v>40214</v>
      </c>
      <c r="B3486">
        <v>15.19</v>
      </c>
    </row>
    <row r="3487" spans="1:2" x14ac:dyDescent="0.35">
      <c r="A3487" s="25">
        <v>40217</v>
      </c>
      <c r="B3487">
        <v>14.99</v>
      </c>
    </row>
    <row r="3488" spans="1:2" x14ac:dyDescent="0.35">
      <c r="A3488" s="25">
        <v>40218</v>
      </c>
      <c r="B3488">
        <v>15.07</v>
      </c>
    </row>
    <row r="3489" spans="1:2" x14ac:dyDescent="0.35">
      <c r="A3489" s="25">
        <v>40219</v>
      </c>
      <c r="B3489">
        <v>14.8</v>
      </c>
    </row>
    <row r="3490" spans="1:2" x14ac:dyDescent="0.35">
      <c r="A3490" s="25">
        <v>40220</v>
      </c>
      <c r="B3490">
        <v>15.22</v>
      </c>
    </row>
    <row r="3491" spans="1:2" x14ac:dyDescent="0.35">
      <c r="A3491" s="25">
        <v>40221</v>
      </c>
      <c r="B3491">
        <v>15.17</v>
      </c>
    </row>
    <row r="3492" spans="1:2" x14ac:dyDescent="0.35">
      <c r="A3492" s="25">
        <v>40225</v>
      </c>
      <c r="B3492">
        <v>15.41</v>
      </c>
    </row>
    <row r="3493" spans="1:2" x14ac:dyDescent="0.35">
      <c r="A3493" s="25">
        <v>40226</v>
      </c>
      <c r="B3493">
        <v>15.44</v>
      </c>
    </row>
    <row r="3494" spans="1:2" x14ac:dyDescent="0.35">
      <c r="A3494" s="25">
        <v>40227</v>
      </c>
      <c r="B3494">
        <v>15.54</v>
      </c>
    </row>
    <row r="3495" spans="1:2" x14ac:dyDescent="0.35">
      <c r="A3495" s="25">
        <v>40228</v>
      </c>
      <c r="B3495">
        <v>15.58</v>
      </c>
    </row>
    <row r="3496" spans="1:2" x14ac:dyDescent="0.35">
      <c r="A3496" s="25">
        <v>40231</v>
      </c>
      <c r="B3496">
        <v>15.49</v>
      </c>
    </row>
    <row r="3497" spans="1:2" x14ac:dyDescent="0.35">
      <c r="A3497" s="25">
        <v>40232</v>
      </c>
      <c r="B3497">
        <v>15.38</v>
      </c>
    </row>
    <row r="3498" spans="1:2" x14ac:dyDescent="0.35">
      <c r="A3498" s="25">
        <v>40233</v>
      </c>
      <c r="B3498">
        <v>15.59</v>
      </c>
    </row>
    <row r="3499" spans="1:2" x14ac:dyDescent="0.35">
      <c r="A3499" s="25">
        <v>40234</v>
      </c>
      <c r="B3499">
        <v>15.24</v>
      </c>
    </row>
    <row r="3500" spans="1:2" x14ac:dyDescent="0.35">
      <c r="A3500" s="25">
        <v>40235</v>
      </c>
      <c r="B3500">
        <v>15.31</v>
      </c>
    </row>
    <row r="3501" spans="1:2" x14ac:dyDescent="0.35">
      <c r="A3501" s="25">
        <v>40238</v>
      </c>
      <c r="B3501">
        <v>15.79</v>
      </c>
    </row>
    <row r="3502" spans="1:2" x14ac:dyDescent="0.35">
      <c r="A3502" s="25">
        <v>40239</v>
      </c>
      <c r="B3502">
        <v>15.73</v>
      </c>
    </row>
    <row r="3503" spans="1:2" x14ac:dyDescent="0.35">
      <c r="A3503" s="25">
        <v>40240</v>
      </c>
      <c r="B3503">
        <v>15.57</v>
      </c>
    </row>
    <row r="3504" spans="1:2" x14ac:dyDescent="0.35">
      <c r="A3504" s="25">
        <v>40241</v>
      </c>
      <c r="B3504">
        <v>15.81</v>
      </c>
    </row>
    <row r="3505" spans="1:2" x14ac:dyDescent="0.35">
      <c r="A3505" s="25">
        <v>40242</v>
      </c>
      <c r="B3505">
        <v>16.059999999999999</v>
      </c>
    </row>
    <row r="3506" spans="1:2" x14ac:dyDescent="0.35">
      <c r="A3506" s="25">
        <v>40245</v>
      </c>
      <c r="B3506">
        <v>16.52</v>
      </c>
    </row>
    <row r="3507" spans="1:2" x14ac:dyDescent="0.35">
      <c r="A3507" s="25">
        <v>40246</v>
      </c>
      <c r="B3507">
        <v>16.53</v>
      </c>
    </row>
    <row r="3508" spans="1:2" x14ac:dyDescent="0.35">
      <c r="A3508" s="25">
        <v>40247</v>
      </c>
      <c r="B3508">
        <v>16.79</v>
      </c>
    </row>
    <row r="3509" spans="1:2" x14ac:dyDescent="0.35">
      <c r="A3509" s="25">
        <v>40248</v>
      </c>
      <c r="B3509">
        <v>16.53</v>
      </c>
    </row>
    <row r="3510" spans="1:2" x14ac:dyDescent="0.35">
      <c r="A3510" s="25">
        <v>40249</v>
      </c>
      <c r="B3510">
        <v>16.32</v>
      </c>
    </row>
    <row r="3511" spans="1:2" x14ac:dyDescent="0.35">
      <c r="A3511" s="25">
        <v>40252</v>
      </c>
      <c r="B3511">
        <v>16.46</v>
      </c>
    </row>
    <row r="3512" spans="1:2" x14ac:dyDescent="0.35">
      <c r="A3512" s="25">
        <v>40253</v>
      </c>
      <c r="B3512">
        <v>16.36</v>
      </c>
    </row>
    <row r="3513" spans="1:2" x14ac:dyDescent="0.35">
      <c r="A3513" s="25">
        <v>40254</v>
      </c>
      <c r="B3513">
        <v>16.5</v>
      </c>
    </row>
    <row r="3514" spans="1:2" x14ac:dyDescent="0.35">
      <c r="A3514" s="25">
        <v>40255</v>
      </c>
      <c r="B3514">
        <v>16.559999999999999</v>
      </c>
    </row>
    <row r="3515" spans="1:2" x14ac:dyDescent="0.35">
      <c r="A3515" s="25">
        <v>40256</v>
      </c>
      <c r="B3515">
        <v>16.440000000000001</v>
      </c>
    </row>
    <row r="3516" spans="1:2" x14ac:dyDescent="0.35">
      <c r="A3516" s="25">
        <v>40259</v>
      </c>
      <c r="B3516">
        <v>16.34</v>
      </c>
    </row>
    <row r="3517" spans="1:2" x14ac:dyDescent="0.35">
      <c r="A3517" s="25">
        <v>40260</v>
      </c>
      <c r="B3517">
        <v>16.03</v>
      </c>
    </row>
    <row r="3518" spans="1:2" x14ac:dyDescent="0.35">
      <c r="A3518" s="25">
        <v>40261</v>
      </c>
      <c r="B3518">
        <v>16.09</v>
      </c>
    </row>
    <row r="3519" spans="1:2" x14ac:dyDescent="0.35">
      <c r="A3519" s="25">
        <v>40262</v>
      </c>
      <c r="B3519">
        <v>16.32</v>
      </c>
    </row>
    <row r="3520" spans="1:2" x14ac:dyDescent="0.35">
      <c r="A3520" s="25">
        <v>40263</v>
      </c>
      <c r="B3520">
        <v>16.54</v>
      </c>
    </row>
    <row r="3521" spans="1:2" x14ac:dyDescent="0.35">
      <c r="A3521" s="25">
        <v>40266</v>
      </c>
      <c r="B3521">
        <v>16.559999999999999</v>
      </c>
    </row>
    <row r="3522" spans="1:2" x14ac:dyDescent="0.35">
      <c r="A3522" s="25">
        <v>40267</v>
      </c>
      <c r="B3522">
        <v>16.61</v>
      </c>
    </row>
    <row r="3523" spans="1:2" x14ac:dyDescent="0.35">
      <c r="A3523" s="25">
        <v>40268</v>
      </c>
      <c r="B3523">
        <v>16.53</v>
      </c>
    </row>
    <row r="3524" spans="1:2" x14ac:dyDescent="0.35">
      <c r="A3524" s="25">
        <v>40269</v>
      </c>
      <c r="B3524">
        <v>16.29</v>
      </c>
    </row>
    <row r="3525" spans="1:2" x14ac:dyDescent="0.35">
      <c r="A3525" s="25">
        <v>40273</v>
      </c>
      <c r="B3525">
        <v>16.510000000000002</v>
      </c>
    </row>
    <row r="3526" spans="1:2" x14ac:dyDescent="0.35">
      <c r="A3526" s="25">
        <v>40274</v>
      </c>
      <c r="B3526">
        <v>16.920000000000002</v>
      </c>
    </row>
    <row r="3527" spans="1:2" x14ac:dyDescent="0.35">
      <c r="A3527" s="25">
        <v>40275</v>
      </c>
      <c r="B3527">
        <v>16.87</v>
      </c>
    </row>
    <row r="3528" spans="1:2" x14ac:dyDescent="0.35">
      <c r="A3528" s="25">
        <v>40276</v>
      </c>
      <c r="B3528">
        <v>17.350000000000001</v>
      </c>
    </row>
    <row r="3529" spans="1:2" x14ac:dyDescent="0.35">
      <c r="A3529" s="25">
        <v>40277</v>
      </c>
      <c r="B3529">
        <v>17.52</v>
      </c>
    </row>
    <row r="3530" spans="1:2" x14ac:dyDescent="0.35">
      <c r="A3530" s="25">
        <v>40280</v>
      </c>
      <c r="B3530">
        <v>17.64</v>
      </c>
    </row>
    <row r="3531" spans="1:2" x14ac:dyDescent="0.35">
      <c r="A3531" s="25">
        <v>40281</v>
      </c>
      <c r="B3531">
        <v>18.18</v>
      </c>
    </row>
    <row r="3532" spans="1:2" x14ac:dyDescent="0.35">
      <c r="A3532" s="25">
        <v>40282</v>
      </c>
      <c r="B3532">
        <v>18.38</v>
      </c>
    </row>
    <row r="3533" spans="1:2" x14ac:dyDescent="0.35">
      <c r="A3533" s="25">
        <v>40283</v>
      </c>
      <c r="B3533">
        <v>18.97</v>
      </c>
    </row>
    <row r="3534" spans="1:2" x14ac:dyDescent="0.35">
      <c r="A3534" s="25">
        <v>40284</v>
      </c>
      <c r="B3534">
        <v>18.170000000000002</v>
      </c>
    </row>
    <row r="3535" spans="1:2" x14ac:dyDescent="0.35">
      <c r="A3535" s="25">
        <v>40287</v>
      </c>
      <c r="B3535">
        <v>18.39</v>
      </c>
    </row>
    <row r="3536" spans="1:2" x14ac:dyDescent="0.35">
      <c r="A3536" s="25">
        <v>40288</v>
      </c>
      <c r="B3536">
        <v>18.38</v>
      </c>
    </row>
    <row r="3537" spans="1:2" x14ac:dyDescent="0.35">
      <c r="A3537" s="25">
        <v>40289</v>
      </c>
      <c r="B3537">
        <v>17.45</v>
      </c>
    </row>
    <row r="3538" spans="1:2" x14ac:dyDescent="0.35">
      <c r="A3538" s="25">
        <v>40290</v>
      </c>
      <c r="B3538">
        <v>17.72</v>
      </c>
    </row>
    <row r="3539" spans="1:2" x14ac:dyDescent="0.35">
      <c r="A3539" s="25">
        <v>40291</v>
      </c>
      <c r="B3539">
        <v>17.64</v>
      </c>
    </row>
    <row r="3540" spans="1:2" x14ac:dyDescent="0.35">
      <c r="A3540" s="25">
        <v>40294</v>
      </c>
      <c r="B3540">
        <v>17.39</v>
      </c>
    </row>
    <row r="3541" spans="1:2" x14ac:dyDescent="0.35">
      <c r="A3541" s="25">
        <v>40295</v>
      </c>
      <c r="B3541">
        <v>16.920000000000002</v>
      </c>
    </row>
    <row r="3542" spans="1:2" x14ac:dyDescent="0.35">
      <c r="A3542" s="25">
        <v>40296</v>
      </c>
      <c r="B3542">
        <v>16.75</v>
      </c>
    </row>
    <row r="3543" spans="1:2" x14ac:dyDescent="0.35">
      <c r="A3543" s="25">
        <v>40297</v>
      </c>
      <c r="B3543">
        <v>16.97</v>
      </c>
    </row>
    <row r="3544" spans="1:2" x14ac:dyDescent="0.35">
      <c r="A3544" s="25">
        <v>40298</v>
      </c>
      <c r="B3544">
        <v>16.53</v>
      </c>
    </row>
    <row r="3545" spans="1:2" x14ac:dyDescent="0.35">
      <c r="A3545" s="25">
        <v>40301</v>
      </c>
      <c r="B3545">
        <v>16.95</v>
      </c>
    </row>
    <row r="3546" spans="1:2" x14ac:dyDescent="0.35">
      <c r="A3546" s="25">
        <v>40302</v>
      </c>
      <c r="B3546">
        <v>16.32</v>
      </c>
    </row>
    <row r="3547" spans="1:2" x14ac:dyDescent="0.35">
      <c r="A3547" s="25">
        <v>40303</v>
      </c>
      <c r="B3547">
        <v>16.489999999999998</v>
      </c>
    </row>
    <row r="3548" spans="1:2" x14ac:dyDescent="0.35">
      <c r="A3548" s="25">
        <v>40304</v>
      </c>
      <c r="B3548">
        <v>15.92</v>
      </c>
    </row>
    <row r="3549" spans="1:2" x14ac:dyDescent="0.35">
      <c r="A3549" s="25">
        <v>40305</v>
      </c>
      <c r="B3549">
        <v>15.29</v>
      </c>
    </row>
    <row r="3550" spans="1:2" x14ac:dyDescent="0.35">
      <c r="A3550" s="25">
        <v>40308</v>
      </c>
      <c r="B3550">
        <v>16.329999999999998</v>
      </c>
    </row>
    <row r="3551" spans="1:2" x14ac:dyDescent="0.35">
      <c r="A3551" s="25">
        <v>40309</v>
      </c>
      <c r="B3551">
        <v>16.41</v>
      </c>
    </row>
    <row r="3552" spans="1:2" x14ac:dyDescent="0.35">
      <c r="A3552" s="25">
        <v>40310</v>
      </c>
      <c r="B3552">
        <v>16.47</v>
      </c>
    </row>
    <row r="3553" spans="1:2" x14ac:dyDescent="0.35">
      <c r="A3553" s="25">
        <v>40311</v>
      </c>
      <c r="B3553">
        <v>16.14</v>
      </c>
    </row>
    <row r="3554" spans="1:2" x14ac:dyDescent="0.35">
      <c r="A3554" s="25">
        <v>40312</v>
      </c>
      <c r="B3554">
        <v>16.39</v>
      </c>
    </row>
    <row r="3555" spans="1:2" x14ac:dyDescent="0.35">
      <c r="A3555" s="25">
        <v>40315</v>
      </c>
      <c r="B3555">
        <v>16.27</v>
      </c>
    </row>
    <row r="3556" spans="1:2" x14ac:dyDescent="0.35">
      <c r="A3556" s="25">
        <v>40316</v>
      </c>
      <c r="B3556">
        <v>16.03</v>
      </c>
    </row>
    <row r="3557" spans="1:2" x14ac:dyDescent="0.35">
      <c r="A3557" s="25">
        <v>40317</v>
      </c>
      <c r="B3557">
        <v>15.79</v>
      </c>
    </row>
    <row r="3558" spans="1:2" x14ac:dyDescent="0.35">
      <c r="A3558" s="25">
        <v>40318</v>
      </c>
      <c r="B3558">
        <v>15.1</v>
      </c>
    </row>
    <row r="3559" spans="1:2" x14ac:dyDescent="0.35">
      <c r="A3559" s="25">
        <v>40319</v>
      </c>
      <c r="B3559">
        <v>15.48</v>
      </c>
    </row>
    <row r="3560" spans="1:2" x14ac:dyDescent="0.35">
      <c r="A3560" s="25">
        <v>40322</v>
      </c>
      <c r="B3560">
        <v>15.54</v>
      </c>
    </row>
    <row r="3561" spans="1:2" x14ac:dyDescent="0.35">
      <c r="A3561" s="25">
        <v>40323</v>
      </c>
      <c r="B3561">
        <v>15.31</v>
      </c>
    </row>
    <row r="3562" spans="1:2" x14ac:dyDescent="0.35">
      <c r="A3562" s="25">
        <v>40324</v>
      </c>
      <c r="B3562">
        <v>15.45</v>
      </c>
    </row>
    <row r="3563" spans="1:2" x14ac:dyDescent="0.35">
      <c r="A3563" s="25">
        <v>40325</v>
      </c>
      <c r="B3563">
        <v>15.69</v>
      </c>
    </row>
    <row r="3564" spans="1:2" x14ac:dyDescent="0.35">
      <c r="A3564" s="25">
        <v>40326</v>
      </c>
      <c r="B3564">
        <v>15.34</v>
      </c>
    </row>
    <row r="3565" spans="1:2" x14ac:dyDescent="0.35">
      <c r="A3565" s="25">
        <v>40330</v>
      </c>
      <c r="B3565">
        <v>15.02</v>
      </c>
    </row>
    <row r="3566" spans="1:2" x14ac:dyDescent="0.35">
      <c r="A3566" s="25">
        <v>40331</v>
      </c>
      <c r="B3566">
        <v>15.18</v>
      </c>
    </row>
    <row r="3567" spans="1:2" x14ac:dyDescent="0.35">
      <c r="A3567" s="25">
        <v>40332</v>
      </c>
      <c r="B3567">
        <v>15.43</v>
      </c>
    </row>
    <row r="3568" spans="1:2" x14ac:dyDescent="0.35">
      <c r="A3568" s="25">
        <v>40333</v>
      </c>
      <c r="B3568">
        <v>15</v>
      </c>
    </row>
    <row r="3569" spans="1:2" x14ac:dyDescent="0.35">
      <c r="A3569" s="25">
        <v>40336</v>
      </c>
      <c r="B3569">
        <v>14.94</v>
      </c>
    </row>
    <row r="3570" spans="1:2" x14ac:dyDescent="0.35">
      <c r="A3570" s="25">
        <v>40337</v>
      </c>
      <c r="B3570">
        <v>14.79</v>
      </c>
    </row>
    <row r="3571" spans="1:2" x14ac:dyDescent="0.35">
      <c r="A3571" s="25">
        <v>40338</v>
      </c>
      <c r="B3571">
        <v>14.69</v>
      </c>
    </row>
    <row r="3572" spans="1:2" x14ac:dyDescent="0.35">
      <c r="A3572" s="25">
        <v>40339</v>
      </c>
      <c r="B3572">
        <v>15.1</v>
      </c>
    </row>
    <row r="3573" spans="1:2" x14ac:dyDescent="0.35">
      <c r="A3573" s="25">
        <v>40340</v>
      </c>
      <c r="B3573">
        <v>15.29</v>
      </c>
    </row>
    <row r="3574" spans="1:2" x14ac:dyDescent="0.35">
      <c r="A3574" s="25">
        <v>40343</v>
      </c>
      <c r="B3574">
        <v>15.17</v>
      </c>
    </row>
    <row r="3575" spans="1:2" x14ac:dyDescent="0.35">
      <c r="A3575" s="25">
        <v>40344</v>
      </c>
      <c r="B3575">
        <v>15.65</v>
      </c>
    </row>
    <row r="3576" spans="1:2" x14ac:dyDescent="0.35">
      <c r="A3576" s="25">
        <v>40345</v>
      </c>
      <c r="B3576">
        <v>15.49</v>
      </c>
    </row>
    <row r="3577" spans="1:2" x14ac:dyDescent="0.35">
      <c r="A3577" s="25">
        <v>40346</v>
      </c>
      <c r="B3577">
        <v>15.6</v>
      </c>
    </row>
    <row r="3578" spans="1:2" x14ac:dyDescent="0.35">
      <c r="A3578" s="25">
        <v>40347</v>
      </c>
      <c r="B3578">
        <v>15.54</v>
      </c>
    </row>
    <row r="3579" spans="1:2" x14ac:dyDescent="0.35">
      <c r="A3579" s="25">
        <v>40350</v>
      </c>
      <c r="B3579">
        <v>15.21</v>
      </c>
    </row>
    <row r="3580" spans="1:2" x14ac:dyDescent="0.35">
      <c r="A3580" s="25">
        <v>40351</v>
      </c>
      <c r="B3580">
        <v>15.09</v>
      </c>
    </row>
    <row r="3581" spans="1:2" x14ac:dyDescent="0.35">
      <c r="A3581" s="25">
        <v>40352</v>
      </c>
      <c r="B3581">
        <v>15.23</v>
      </c>
    </row>
    <row r="3582" spans="1:2" x14ac:dyDescent="0.35">
      <c r="A3582" s="25">
        <v>40353</v>
      </c>
      <c r="B3582">
        <v>14.83</v>
      </c>
    </row>
    <row r="3583" spans="1:2" x14ac:dyDescent="0.35">
      <c r="A3583" s="25">
        <v>40354</v>
      </c>
      <c r="B3583">
        <v>14.81</v>
      </c>
    </row>
    <row r="3584" spans="1:2" x14ac:dyDescent="0.35">
      <c r="A3584" s="25">
        <v>40357</v>
      </c>
      <c r="B3584">
        <v>14.73</v>
      </c>
    </row>
    <row r="3585" spans="1:2" x14ac:dyDescent="0.35">
      <c r="A3585" s="25">
        <v>40358</v>
      </c>
      <c r="B3585">
        <v>14.04</v>
      </c>
    </row>
    <row r="3586" spans="1:2" x14ac:dyDescent="0.35">
      <c r="A3586" s="25">
        <v>40359</v>
      </c>
      <c r="B3586">
        <v>13.84</v>
      </c>
    </row>
    <row r="3587" spans="1:2" x14ac:dyDescent="0.35">
      <c r="A3587" s="25">
        <v>40360</v>
      </c>
      <c r="B3587">
        <v>14.09</v>
      </c>
    </row>
    <row r="3588" spans="1:2" x14ac:dyDescent="0.35">
      <c r="A3588" s="25">
        <v>40361</v>
      </c>
      <c r="B3588">
        <v>14.07</v>
      </c>
    </row>
    <row r="3589" spans="1:2" x14ac:dyDescent="0.35">
      <c r="A3589" s="25">
        <v>40365</v>
      </c>
      <c r="B3589">
        <v>14.13</v>
      </c>
    </row>
    <row r="3590" spans="1:2" x14ac:dyDescent="0.35">
      <c r="A3590" s="25">
        <v>40366</v>
      </c>
      <c r="B3590">
        <v>14.4</v>
      </c>
    </row>
    <row r="3591" spans="1:2" x14ac:dyDescent="0.35">
      <c r="A3591" s="25">
        <v>40367</v>
      </c>
      <c r="B3591">
        <v>14.6</v>
      </c>
    </row>
    <row r="3592" spans="1:2" x14ac:dyDescent="0.35">
      <c r="A3592" s="25">
        <v>40368</v>
      </c>
      <c r="B3592">
        <v>14.89</v>
      </c>
    </row>
    <row r="3593" spans="1:2" x14ac:dyDescent="0.35">
      <c r="A3593" s="25">
        <v>40371</v>
      </c>
      <c r="B3593">
        <v>14.94</v>
      </c>
    </row>
    <row r="3594" spans="1:2" x14ac:dyDescent="0.35">
      <c r="A3594" s="25">
        <v>40372</v>
      </c>
      <c r="B3594">
        <v>15.52</v>
      </c>
    </row>
    <row r="3595" spans="1:2" x14ac:dyDescent="0.35">
      <c r="A3595" s="25">
        <v>40373</v>
      </c>
      <c r="B3595">
        <v>15.37</v>
      </c>
    </row>
    <row r="3596" spans="1:2" x14ac:dyDescent="0.35">
      <c r="A3596" s="25">
        <v>40374</v>
      </c>
      <c r="B3596">
        <v>15.37</v>
      </c>
    </row>
    <row r="3597" spans="1:2" x14ac:dyDescent="0.35">
      <c r="A3597" s="25">
        <v>40375</v>
      </c>
      <c r="B3597">
        <v>14.9</v>
      </c>
    </row>
    <row r="3598" spans="1:2" x14ac:dyDescent="0.35">
      <c r="A3598" s="25">
        <v>40378</v>
      </c>
      <c r="B3598">
        <v>15.1</v>
      </c>
    </row>
    <row r="3599" spans="1:2" x14ac:dyDescent="0.35">
      <c r="A3599" s="25">
        <v>40379</v>
      </c>
      <c r="B3599">
        <v>15.2</v>
      </c>
    </row>
    <row r="3600" spans="1:2" x14ac:dyDescent="0.35">
      <c r="A3600" s="25">
        <v>40380</v>
      </c>
      <c r="B3600">
        <v>13.91</v>
      </c>
    </row>
    <row r="3601" spans="1:2" x14ac:dyDescent="0.35">
      <c r="A3601" s="25">
        <v>40381</v>
      </c>
      <c r="B3601">
        <v>13.88</v>
      </c>
    </row>
    <row r="3602" spans="1:2" x14ac:dyDescent="0.35">
      <c r="A3602" s="25">
        <v>40382</v>
      </c>
      <c r="B3602">
        <v>13.99</v>
      </c>
    </row>
    <row r="3603" spans="1:2" x14ac:dyDescent="0.35">
      <c r="A3603" s="25">
        <v>40385</v>
      </c>
      <c r="B3603">
        <v>14.15</v>
      </c>
    </row>
    <row r="3604" spans="1:2" x14ac:dyDescent="0.35">
      <c r="A3604" s="25">
        <v>40386</v>
      </c>
      <c r="B3604">
        <v>13.95</v>
      </c>
    </row>
    <row r="3605" spans="1:2" x14ac:dyDescent="0.35">
      <c r="A3605" s="25">
        <v>40387</v>
      </c>
      <c r="B3605">
        <v>13.87</v>
      </c>
    </row>
    <row r="3606" spans="1:2" x14ac:dyDescent="0.35">
      <c r="A3606" s="25">
        <v>40388</v>
      </c>
      <c r="B3606">
        <v>13.76</v>
      </c>
    </row>
    <row r="3607" spans="1:2" x14ac:dyDescent="0.35">
      <c r="A3607" s="25">
        <v>40389</v>
      </c>
      <c r="B3607">
        <v>13.88</v>
      </c>
    </row>
    <row r="3608" spans="1:2" x14ac:dyDescent="0.35">
      <c r="A3608" s="25">
        <v>40392</v>
      </c>
      <c r="B3608">
        <v>14</v>
      </c>
    </row>
    <row r="3609" spans="1:2" x14ac:dyDescent="0.35">
      <c r="A3609" s="25">
        <v>40393</v>
      </c>
      <c r="B3609">
        <v>13.94</v>
      </c>
    </row>
    <row r="3610" spans="1:2" x14ac:dyDescent="0.35">
      <c r="A3610" s="25">
        <v>40394</v>
      </c>
      <c r="B3610">
        <v>14.18</v>
      </c>
    </row>
    <row r="3611" spans="1:2" x14ac:dyDescent="0.35">
      <c r="A3611" s="25">
        <v>40395</v>
      </c>
      <c r="B3611">
        <v>14.16</v>
      </c>
    </row>
    <row r="3612" spans="1:2" x14ac:dyDescent="0.35">
      <c r="A3612" s="25">
        <v>40396</v>
      </c>
      <c r="B3612">
        <v>14.34</v>
      </c>
    </row>
    <row r="3613" spans="1:2" x14ac:dyDescent="0.35">
      <c r="A3613" s="25">
        <v>40399</v>
      </c>
      <c r="B3613">
        <v>14.4</v>
      </c>
    </row>
    <row r="3614" spans="1:2" x14ac:dyDescent="0.35">
      <c r="A3614" s="25">
        <v>40400</v>
      </c>
      <c r="B3614">
        <v>14.35</v>
      </c>
    </row>
    <row r="3615" spans="1:2" x14ac:dyDescent="0.35">
      <c r="A3615" s="25">
        <v>40401</v>
      </c>
      <c r="B3615">
        <v>13.87</v>
      </c>
    </row>
    <row r="3616" spans="1:2" x14ac:dyDescent="0.35">
      <c r="A3616" s="25">
        <v>40402</v>
      </c>
      <c r="B3616">
        <v>13.85</v>
      </c>
    </row>
    <row r="3617" spans="1:2" x14ac:dyDescent="0.35">
      <c r="A3617" s="25">
        <v>40403</v>
      </c>
      <c r="B3617">
        <v>13.83</v>
      </c>
    </row>
    <row r="3618" spans="1:2" x14ac:dyDescent="0.35">
      <c r="A3618" s="25">
        <v>40406</v>
      </c>
      <c r="B3618">
        <v>13.79</v>
      </c>
    </row>
    <row r="3619" spans="1:2" x14ac:dyDescent="0.35">
      <c r="A3619" s="25">
        <v>40407</v>
      </c>
      <c r="B3619">
        <v>13.94</v>
      </c>
    </row>
    <row r="3620" spans="1:2" x14ac:dyDescent="0.35">
      <c r="A3620" s="25">
        <v>40408</v>
      </c>
      <c r="B3620">
        <v>13.99</v>
      </c>
    </row>
    <row r="3621" spans="1:2" x14ac:dyDescent="0.35">
      <c r="A3621" s="25">
        <v>40409</v>
      </c>
      <c r="B3621">
        <v>13.85</v>
      </c>
    </row>
    <row r="3622" spans="1:2" x14ac:dyDescent="0.35">
      <c r="A3622" s="25">
        <v>40410</v>
      </c>
      <c r="B3622">
        <v>13.79</v>
      </c>
    </row>
    <row r="3623" spans="1:2" x14ac:dyDescent="0.35">
      <c r="A3623" s="25">
        <v>40413</v>
      </c>
      <c r="B3623">
        <v>13.65</v>
      </c>
    </row>
    <row r="3624" spans="1:2" x14ac:dyDescent="0.35">
      <c r="A3624" s="25">
        <v>40414</v>
      </c>
      <c r="B3624">
        <v>13.4</v>
      </c>
    </row>
    <row r="3625" spans="1:2" x14ac:dyDescent="0.35">
      <c r="A3625" s="25">
        <v>40415</v>
      </c>
      <c r="B3625">
        <v>13.26</v>
      </c>
    </row>
    <row r="3626" spans="1:2" x14ac:dyDescent="0.35">
      <c r="A3626" s="25">
        <v>40416</v>
      </c>
      <c r="B3626">
        <v>13.21</v>
      </c>
    </row>
    <row r="3627" spans="1:2" x14ac:dyDescent="0.35">
      <c r="A3627" s="25">
        <v>40417</v>
      </c>
      <c r="B3627">
        <v>13.43</v>
      </c>
    </row>
    <row r="3628" spans="1:2" x14ac:dyDescent="0.35">
      <c r="A3628" s="25">
        <v>40420</v>
      </c>
      <c r="B3628">
        <v>13.18</v>
      </c>
    </row>
    <row r="3629" spans="1:2" x14ac:dyDescent="0.35">
      <c r="A3629" s="25">
        <v>40421</v>
      </c>
      <c r="B3629">
        <v>13.11</v>
      </c>
    </row>
    <row r="3630" spans="1:2" x14ac:dyDescent="0.35">
      <c r="A3630" s="25">
        <v>40422</v>
      </c>
      <c r="B3630">
        <v>13.37</v>
      </c>
    </row>
    <row r="3631" spans="1:2" x14ac:dyDescent="0.35">
      <c r="A3631" s="25">
        <v>40423</v>
      </c>
      <c r="B3631">
        <v>13.51</v>
      </c>
    </row>
    <row r="3632" spans="1:2" x14ac:dyDescent="0.35">
      <c r="A3632" s="25">
        <v>40424</v>
      </c>
      <c r="B3632">
        <v>13.62</v>
      </c>
    </row>
    <row r="3633" spans="1:2" x14ac:dyDescent="0.35">
      <c r="A3633" s="25">
        <v>40428</v>
      </c>
      <c r="B3633">
        <v>13.53</v>
      </c>
    </row>
    <row r="3634" spans="1:2" x14ac:dyDescent="0.35">
      <c r="A3634" s="25">
        <v>40429</v>
      </c>
      <c r="B3634">
        <v>13.75</v>
      </c>
    </row>
    <row r="3635" spans="1:2" x14ac:dyDescent="0.35">
      <c r="A3635" s="25">
        <v>40430</v>
      </c>
      <c r="B3635">
        <v>13.65</v>
      </c>
    </row>
    <row r="3636" spans="1:2" x14ac:dyDescent="0.35">
      <c r="A3636" s="25">
        <v>40431</v>
      </c>
      <c r="B3636">
        <v>13.68</v>
      </c>
    </row>
    <row r="3637" spans="1:2" x14ac:dyDescent="0.35">
      <c r="A3637" s="25">
        <v>40434</v>
      </c>
      <c r="B3637">
        <v>13.73</v>
      </c>
    </row>
    <row r="3638" spans="1:2" x14ac:dyDescent="0.35">
      <c r="A3638" s="25">
        <v>40435</v>
      </c>
      <c r="B3638">
        <v>13.63</v>
      </c>
    </row>
    <row r="3639" spans="1:2" x14ac:dyDescent="0.35">
      <c r="A3639" s="25">
        <v>40436</v>
      </c>
      <c r="B3639">
        <v>14.27</v>
      </c>
    </row>
    <row r="3640" spans="1:2" x14ac:dyDescent="0.35">
      <c r="A3640" s="25">
        <v>40437</v>
      </c>
      <c r="B3640">
        <v>14.19</v>
      </c>
    </row>
    <row r="3641" spans="1:2" x14ac:dyDescent="0.35">
      <c r="A3641" s="25">
        <v>40438</v>
      </c>
      <c r="B3641">
        <v>13.89</v>
      </c>
    </row>
    <row r="3642" spans="1:2" x14ac:dyDescent="0.35">
      <c r="A3642" s="25">
        <v>40441</v>
      </c>
      <c r="B3642">
        <v>13.86</v>
      </c>
    </row>
    <row r="3643" spans="1:2" x14ac:dyDescent="0.35">
      <c r="A3643" s="25">
        <v>40442</v>
      </c>
      <c r="B3643">
        <v>14.18</v>
      </c>
    </row>
    <row r="3644" spans="1:2" x14ac:dyDescent="0.35">
      <c r="A3644" s="25">
        <v>40443</v>
      </c>
      <c r="B3644">
        <v>14.04</v>
      </c>
    </row>
    <row r="3645" spans="1:2" x14ac:dyDescent="0.35">
      <c r="A3645" s="25">
        <v>40444</v>
      </c>
      <c r="B3645">
        <v>14.17</v>
      </c>
    </row>
    <row r="3646" spans="1:2" x14ac:dyDescent="0.35">
      <c r="A3646" s="25">
        <v>40445</v>
      </c>
      <c r="B3646">
        <v>14.5</v>
      </c>
    </row>
    <row r="3647" spans="1:2" x14ac:dyDescent="0.35">
      <c r="A3647" s="25">
        <v>40448</v>
      </c>
      <c r="B3647">
        <v>14.28</v>
      </c>
    </row>
    <row r="3648" spans="1:2" x14ac:dyDescent="0.35">
      <c r="A3648" s="25">
        <v>40449</v>
      </c>
      <c r="B3648">
        <v>14.39</v>
      </c>
    </row>
    <row r="3649" spans="1:2" x14ac:dyDescent="0.35">
      <c r="A3649" s="25">
        <v>40450</v>
      </c>
      <c r="B3649">
        <v>14.34</v>
      </c>
    </row>
    <row r="3650" spans="1:2" x14ac:dyDescent="0.35">
      <c r="A3650" s="25">
        <v>40451</v>
      </c>
      <c r="B3650">
        <v>14.17</v>
      </c>
    </row>
    <row r="3651" spans="1:2" x14ac:dyDescent="0.35">
      <c r="A3651" s="25">
        <v>40452</v>
      </c>
      <c r="B3651">
        <v>14.27</v>
      </c>
    </row>
    <row r="3652" spans="1:2" x14ac:dyDescent="0.35">
      <c r="A3652" s="25">
        <v>40455</v>
      </c>
      <c r="B3652">
        <v>14.28</v>
      </c>
    </row>
    <row r="3653" spans="1:2" x14ac:dyDescent="0.35">
      <c r="A3653" s="25">
        <v>40456</v>
      </c>
      <c r="B3653">
        <v>14.61</v>
      </c>
    </row>
    <row r="3654" spans="1:2" x14ac:dyDescent="0.35">
      <c r="A3654" s="25">
        <v>40457</v>
      </c>
      <c r="B3654">
        <v>14.52</v>
      </c>
    </row>
    <row r="3655" spans="1:2" x14ac:dyDescent="0.35">
      <c r="A3655" s="25">
        <v>40458</v>
      </c>
      <c r="B3655">
        <v>14.23</v>
      </c>
    </row>
    <row r="3656" spans="1:2" x14ac:dyDescent="0.35">
      <c r="A3656" s="25">
        <v>40459</v>
      </c>
      <c r="B3656">
        <v>14.49</v>
      </c>
    </row>
    <row r="3657" spans="1:2" x14ac:dyDescent="0.35">
      <c r="A3657" s="25">
        <v>40462</v>
      </c>
      <c r="B3657">
        <v>14.41</v>
      </c>
    </row>
    <row r="3658" spans="1:2" x14ac:dyDescent="0.35">
      <c r="A3658" s="25">
        <v>40463</v>
      </c>
      <c r="B3658">
        <v>14.43</v>
      </c>
    </row>
    <row r="3659" spans="1:2" x14ac:dyDescent="0.35">
      <c r="A3659" s="25">
        <v>40464</v>
      </c>
      <c r="B3659">
        <v>15.25</v>
      </c>
    </row>
    <row r="3660" spans="1:2" x14ac:dyDescent="0.35">
      <c r="A3660" s="25">
        <v>40465</v>
      </c>
      <c r="B3660">
        <v>15.93</v>
      </c>
    </row>
    <row r="3661" spans="1:2" x14ac:dyDescent="0.35">
      <c r="A3661" s="25">
        <v>40466</v>
      </c>
      <c r="B3661">
        <v>16.25</v>
      </c>
    </row>
    <row r="3662" spans="1:2" x14ac:dyDescent="0.35">
      <c r="A3662" s="25">
        <v>40469</v>
      </c>
      <c r="B3662">
        <v>15.93</v>
      </c>
    </row>
    <row r="3663" spans="1:2" x14ac:dyDescent="0.35">
      <c r="A3663" s="25">
        <v>40470</v>
      </c>
      <c r="B3663">
        <v>15.49</v>
      </c>
    </row>
    <row r="3664" spans="1:2" x14ac:dyDescent="0.35">
      <c r="A3664" s="25">
        <v>40471</v>
      </c>
      <c r="B3664">
        <v>15.8</v>
      </c>
    </row>
    <row r="3665" spans="1:2" x14ac:dyDescent="0.35">
      <c r="A3665" s="25">
        <v>40472</v>
      </c>
      <c r="B3665">
        <v>15.97</v>
      </c>
    </row>
    <row r="3666" spans="1:2" x14ac:dyDescent="0.35">
      <c r="A3666" s="25">
        <v>40473</v>
      </c>
      <c r="B3666">
        <v>16.309999999999999</v>
      </c>
    </row>
    <row r="3667" spans="1:2" x14ac:dyDescent="0.35">
      <c r="A3667" s="25">
        <v>40476</v>
      </c>
      <c r="B3667">
        <v>16.399999999999999</v>
      </c>
    </row>
    <row r="3668" spans="1:2" x14ac:dyDescent="0.35">
      <c r="A3668" s="25">
        <v>40477</v>
      </c>
      <c r="B3668">
        <v>16.46</v>
      </c>
    </row>
    <row r="3669" spans="1:2" x14ac:dyDescent="0.35">
      <c r="A3669" s="25">
        <v>40478</v>
      </c>
      <c r="B3669">
        <v>16.420000000000002</v>
      </c>
    </row>
    <row r="3670" spans="1:2" x14ac:dyDescent="0.35">
      <c r="A3670" s="25">
        <v>40479</v>
      </c>
      <c r="B3670">
        <v>16.399999999999999</v>
      </c>
    </row>
    <row r="3671" spans="1:2" x14ac:dyDescent="0.35">
      <c r="A3671" s="25">
        <v>40480</v>
      </c>
      <c r="B3671">
        <v>16.489999999999998</v>
      </c>
    </row>
    <row r="3672" spans="1:2" x14ac:dyDescent="0.35">
      <c r="A3672" s="25">
        <v>40483</v>
      </c>
      <c r="B3672">
        <v>16.149999999999999</v>
      </c>
    </row>
    <row r="3673" spans="1:2" x14ac:dyDescent="0.35">
      <c r="A3673" s="25">
        <v>40484</v>
      </c>
      <c r="B3673">
        <v>16.190000000000001</v>
      </c>
    </row>
    <row r="3674" spans="1:2" x14ac:dyDescent="0.35">
      <c r="A3674" s="25">
        <v>40485</v>
      </c>
      <c r="B3674">
        <v>16.170000000000002</v>
      </c>
    </row>
    <row r="3675" spans="1:2" x14ac:dyDescent="0.35">
      <c r="A3675" s="25">
        <v>40486</v>
      </c>
      <c r="B3675">
        <v>16.2</v>
      </c>
    </row>
    <row r="3676" spans="1:2" x14ac:dyDescent="0.35">
      <c r="A3676" s="25">
        <v>40487</v>
      </c>
      <c r="B3676">
        <v>16.27</v>
      </c>
    </row>
    <row r="3677" spans="1:2" x14ac:dyDescent="0.35">
      <c r="A3677" s="25">
        <v>40490</v>
      </c>
      <c r="B3677">
        <v>16.440000000000001</v>
      </c>
    </row>
    <row r="3678" spans="1:2" x14ac:dyDescent="0.35">
      <c r="A3678" s="25">
        <v>40491</v>
      </c>
      <c r="B3678">
        <v>16.97</v>
      </c>
    </row>
    <row r="3679" spans="1:2" x14ac:dyDescent="0.35">
      <c r="A3679" s="25">
        <v>40492</v>
      </c>
      <c r="B3679">
        <v>16.940000000000001</v>
      </c>
    </row>
    <row r="3680" spans="1:2" x14ac:dyDescent="0.35">
      <c r="A3680" s="25">
        <v>40493</v>
      </c>
      <c r="B3680">
        <v>16.8</v>
      </c>
    </row>
    <row r="3681" spans="1:2" x14ac:dyDescent="0.35">
      <c r="A3681" s="25">
        <v>40494</v>
      </c>
      <c r="B3681">
        <v>16.55</v>
      </c>
    </row>
    <row r="3682" spans="1:2" x14ac:dyDescent="0.35">
      <c r="A3682" s="25">
        <v>40497</v>
      </c>
      <c r="B3682">
        <v>16.600000000000001</v>
      </c>
    </row>
    <row r="3683" spans="1:2" x14ac:dyDescent="0.35">
      <c r="A3683" s="25">
        <v>40498</v>
      </c>
      <c r="B3683">
        <v>16.239999999999998</v>
      </c>
    </row>
    <row r="3684" spans="1:2" x14ac:dyDescent="0.35">
      <c r="A3684" s="25">
        <v>40499</v>
      </c>
      <c r="B3684">
        <v>16.149999999999999</v>
      </c>
    </row>
    <row r="3685" spans="1:2" x14ac:dyDescent="0.35">
      <c r="A3685" s="25">
        <v>40500</v>
      </c>
      <c r="B3685">
        <v>16.989999999999998</v>
      </c>
    </row>
    <row r="3686" spans="1:2" x14ac:dyDescent="0.35">
      <c r="A3686" s="25">
        <v>40501</v>
      </c>
      <c r="B3686">
        <v>16.57</v>
      </c>
    </row>
    <row r="3687" spans="1:2" x14ac:dyDescent="0.35">
      <c r="A3687" s="25">
        <v>40504</v>
      </c>
      <c r="B3687">
        <v>16.559999999999999</v>
      </c>
    </row>
    <row r="3688" spans="1:2" x14ac:dyDescent="0.35">
      <c r="A3688" s="25">
        <v>40505</v>
      </c>
      <c r="B3688">
        <v>16.190000000000001</v>
      </c>
    </row>
    <row r="3689" spans="1:2" x14ac:dyDescent="0.35">
      <c r="A3689" s="25">
        <v>40506</v>
      </c>
      <c r="B3689">
        <v>16.41</v>
      </c>
    </row>
    <row r="3690" spans="1:2" x14ac:dyDescent="0.35">
      <c r="A3690" s="25">
        <v>40508</v>
      </c>
      <c r="B3690">
        <v>16.22</v>
      </c>
    </row>
    <row r="3691" spans="1:2" x14ac:dyDescent="0.35">
      <c r="A3691" s="25">
        <v>40511</v>
      </c>
      <c r="B3691">
        <v>16.38</v>
      </c>
    </row>
    <row r="3692" spans="1:2" x14ac:dyDescent="0.35">
      <c r="A3692" s="25">
        <v>40512</v>
      </c>
      <c r="B3692">
        <v>15.82</v>
      </c>
    </row>
    <row r="3693" spans="1:2" x14ac:dyDescent="0.35">
      <c r="A3693" s="25">
        <v>40513</v>
      </c>
      <c r="B3693">
        <v>16.149999999999999</v>
      </c>
    </row>
    <row r="3694" spans="1:2" x14ac:dyDescent="0.35">
      <c r="A3694" s="25">
        <v>40514</v>
      </c>
      <c r="B3694">
        <v>16.329999999999998</v>
      </c>
    </row>
    <row r="3695" spans="1:2" x14ac:dyDescent="0.35">
      <c r="A3695" s="25">
        <v>40515</v>
      </c>
      <c r="B3695">
        <v>16.350000000000001</v>
      </c>
    </row>
    <row r="3696" spans="1:2" x14ac:dyDescent="0.35">
      <c r="A3696" s="25">
        <v>40518</v>
      </c>
      <c r="B3696">
        <v>16.329999999999998</v>
      </c>
    </row>
    <row r="3697" spans="1:2" x14ac:dyDescent="0.35">
      <c r="A3697" s="25">
        <v>40519</v>
      </c>
      <c r="B3697">
        <v>16.940000000000001</v>
      </c>
    </row>
    <row r="3698" spans="1:2" x14ac:dyDescent="0.35">
      <c r="A3698" s="25">
        <v>40520</v>
      </c>
      <c r="B3698">
        <v>17.02</v>
      </c>
    </row>
    <row r="3699" spans="1:2" x14ac:dyDescent="0.35">
      <c r="A3699" s="25">
        <v>40521</v>
      </c>
      <c r="B3699">
        <v>16.95</v>
      </c>
    </row>
    <row r="3700" spans="1:2" x14ac:dyDescent="0.35">
      <c r="A3700" s="25">
        <v>40522</v>
      </c>
      <c r="B3700">
        <v>17.010000000000002</v>
      </c>
    </row>
    <row r="3701" spans="1:2" x14ac:dyDescent="0.35">
      <c r="A3701" s="25">
        <v>40525</v>
      </c>
      <c r="B3701">
        <v>16.7</v>
      </c>
    </row>
    <row r="3702" spans="1:2" x14ac:dyDescent="0.35">
      <c r="A3702" s="25">
        <v>40526</v>
      </c>
      <c r="B3702">
        <v>16.63</v>
      </c>
    </row>
    <row r="3703" spans="1:2" x14ac:dyDescent="0.35">
      <c r="A3703" s="25">
        <v>40527</v>
      </c>
      <c r="B3703">
        <v>16.45</v>
      </c>
    </row>
    <row r="3704" spans="1:2" x14ac:dyDescent="0.35">
      <c r="A3704" s="25">
        <v>40528</v>
      </c>
      <c r="B3704">
        <v>16.510000000000002</v>
      </c>
    </row>
    <row r="3705" spans="1:2" x14ac:dyDescent="0.35">
      <c r="A3705" s="25">
        <v>40529</v>
      </c>
      <c r="B3705">
        <v>16.38</v>
      </c>
    </row>
    <row r="3706" spans="1:2" x14ac:dyDescent="0.35">
      <c r="A3706" s="25">
        <v>40532</v>
      </c>
      <c r="B3706">
        <v>16.28</v>
      </c>
    </row>
    <row r="3707" spans="1:2" x14ac:dyDescent="0.35">
      <c r="A3707" s="25">
        <v>40533</v>
      </c>
      <c r="B3707">
        <v>16.600000000000001</v>
      </c>
    </row>
    <row r="3708" spans="1:2" x14ac:dyDescent="0.35">
      <c r="A3708" s="25">
        <v>40534</v>
      </c>
      <c r="B3708">
        <v>16.63</v>
      </c>
    </row>
    <row r="3709" spans="1:2" x14ac:dyDescent="0.35">
      <c r="A3709" s="25">
        <v>40535</v>
      </c>
      <c r="B3709">
        <v>16.72</v>
      </c>
    </row>
    <row r="3710" spans="1:2" x14ac:dyDescent="0.35">
      <c r="A3710" s="25">
        <v>40539</v>
      </c>
      <c r="B3710">
        <v>16.48</v>
      </c>
    </row>
    <row r="3711" spans="1:2" x14ac:dyDescent="0.35">
      <c r="A3711" s="25">
        <v>40540</v>
      </c>
      <c r="B3711">
        <v>16.43</v>
      </c>
    </row>
    <row r="3712" spans="1:2" x14ac:dyDescent="0.35">
      <c r="A3712" s="25">
        <v>40541</v>
      </c>
      <c r="B3712">
        <v>16.61</v>
      </c>
    </row>
    <row r="3713" spans="1:2" x14ac:dyDescent="0.35">
      <c r="A3713" s="25">
        <v>40542</v>
      </c>
      <c r="B3713">
        <v>16.760000000000002</v>
      </c>
    </row>
    <row r="3714" spans="1:2" x14ac:dyDescent="0.35">
      <c r="A3714" s="25">
        <v>40543</v>
      </c>
      <c r="B3714">
        <v>16.63</v>
      </c>
    </row>
    <row r="3715" spans="1:2" x14ac:dyDescent="0.35">
      <c r="A3715" s="25">
        <v>40546</v>
      </c>
      <c r="B3715">
        <v>16.75</v>
      </c>
    </row>
    <row r="3716" spans="1:2" x14ac:dyDescent="0.35">
      <c r="A3716" s="25">
        <v>40547</v>
      </c>
      <c r="B3716">
        <v>16.59</v>
      </c>
    </row>
    <row r="3717" spans="1:2" x14ac:dyDescent="0.35">
      <c r="A3717" s="25">
        <v>40548</v>
      </c>
      <c r="B3717">
        <v>16.91</v>
      </c>
    </row>
    <row r="3718" spans="1:2" x14ac:dyDescent="0.35">
      <c r="A3718" s="25">
        <v>40549</v>
      </c>
      <c r="B3718">
        <v>17.059999999999999</v>
      </c>
    </row>
    <row r="3719" spans="1:2" x14ac:dyDescent="0.35">
      <c r="A3719" s="25">
        <v>40550</v>
      </c>
      <c r="B3719">
        <v>16.899999999999999</v>
      </c>
    </row>
    <row r="3720" spans="1:2" x14ac:dyDescent="0.35">
      <c r="A3720" s="25">
        <v>40553</v>
      </c>
      <c r="B3720">
        <v>16.600000000000001</v>
      </c>
    </row>
    <row r="3721" spans="1:2" x14ac:dyDescent="0.35">
      <c r="A3721" s="25">
        <v>40554</v>
      </c>
      <c r="B3721">
        <v>16.579999999999998</v>
      </c>
    </row>
    <row r="3722" spans="1:2" x14ac:dyDescent="0.35">
      <c r="A3722" s="25">
        <v>40555</v>
      </c>
      <c r="B3722">
        <v>16.649999999999999</v>
      </c>
    </row>
    <row r="3723" spans="1:2" x14ac:dyDescent="0.35">
      <c r="A3723" s="25">
        <v>40556</v>
      </c>
      <c r="B3723">
        <v>16.75</v>
      </c>
    </row>
    <row r="3724" spans="1:2" x14ac:dyDescent="0.35">
      <c r="A3724" s="25">
        <v>40557</v>
      </c>
      <c r="B3724">
        <v>16.809999999999999</v>
      </c>
    </row>
    <row r="3725" spans="1:2" x14ac:dyDescent="0.35">
      <c r="A3725" s="25">
        <v>40561</v>
      </c>
      <c r="B3725">
        <v>16.5</v>
      </c>
    </row>
    <row r="3726" spans="1:2" x14ac:dyDescent="0.35">
      <c r="A3726" s="25">
        <v>40562</v>
      </c>
      <c r="B3726">
        <v>16.309999999999999</v>
      </c>
    </row>
    <row r="3727" spans="1:2" x14ac:dyDescent="0.35">
      <c r="A3727" s="25">
        <v>40563</v>
      </c>
      <c r="B3727">
        <v>16.23</v>
      </c>
    </row>
    <row r="3728" spans="1:2" x14ac:dyDescent="0.35">
      <c r="A3728" s="25">
        <v>40564</v>
      </c>
      <c r="B3728">
        <v>15.97</v>
      </c>
    </row>
    <row r="3729" spans="1:2" x14ac:dyDescent="0.35">
      <c r="A3729" s="25">
        <v>40567</v>
      </c>
      <c r="B3729">
        <v>16.09</v>
      </c>
    </row>
    <row r="3730" spans="1:2" x14ac:dyDescent="0.35">
      <c r="A3730" s="25">
        <v>40568</v>
      </c>
      <c r="B3730">
        <v>16.02</v>
      </c>
    </row>
    <row r="3731" spans="1:2" x14ac:dyDescent="0.35">
      <c r="A3731" s="25">
        <v>40569</v>
      </c>
      <c r="B3731">
        <v>15.57</v>
      </c>
    </row>
    <row r="3732" spans="1:2" x14ac:dyDescent="0.35">
      <c r="A3732" s="25">
        <v>40570</v>
      </c>
      <c r="B3732">
        <v>16.2</v>
      </c>
    </row>
    <row r="3733" spans="1:2" x14ac:dyDescent="0.35">
      <c r="A3733" s="25">
        <v>40571</v>
      </c>
      <c r="B3733">
        <v>15.83</v>
      </c>
    </row>
    <row r="3734" spans="1:2" x14ac:dyDescent="0.35">
      <c r="A3734" s="25">
        <v>40574</v>
      </c>
      <c r="B3734">
        <v>16.12</v>
      </c>
    </row>
    <row r="3735" spans="1:2" x14ac:dyDescent="0.35">
      <c r="A3735" s="25">
        <v>40575</v>
      </c>
      <c r="B3735">
        <v>16.38</v>
      </c>
    </row>
    <row r="3736" spans="1:2" x14ac:dyDescent="0.35">
      <c r="A3736" s="25">
        <v>40576</v>
      </c>
      <c r="B3736">
        <v>16.57</v>
      </c>
    </row>
    <row r="3737" spans="1:2" x14ac:dyDescent="0.35">
      <c r="A3737" s="25">
        <v>40577</v>
      </c>
      <c r="B3737">
        <v>16.690000000000001</v>
      </c>
    </row>
    <row r="3738" spans="1:2" x14ac:dyDescent="0.35">
      <c r="A3738" s="25">
        <v>40578</v>
      </c>
      <c r="B3738">
        <v>16.79</v>
      </c>
    </row>
    <row r="3739" spans="1:2" x14ac:dyDescent="0.35">
      <c r="A3739" s="25">
        <v>40581</v>
      </c>
      <c r="B3739">
        <v>16.8</v>
      </c>
    </row>
    <row r="3740" spans="1:2" x14ac:dyDescent="0.35">
      <c r="A3740" s="25">
        <v>40582</v>
      </c>
      <c r="B3740">
        <v>16.600000000000001</v>
      </c>
    </row>
    <row r="3741" spans="1:2" x14ac:dyDescent="0.35">
      <c r="A3741" s="25">
        <v>40583</v>
      </c>
      <c r="B3741">
        <v>16.43</v>
      </c>
    </row>
    <row r="3742" spans="1:2" x14ac:dyDescent="0.35">
      <c r="A3742" s="25">
        <v>40584</v>
      </c>
      <c r="B3742">
        <v>16.62</v>
      </c>
    </row>
    <row r="3743" spans="1:2" x14ac:dyDescent="0.35">
      <c r="A3743" s="25">
        <v>40585</v>
      </c>
      <c r="B3743">
        <v>16.850000000000001</v>
      </c>
    </row>
    <row r="3744" spans="1:2" x14ac:dyDescent="0.35">
      <c r="A3744" s="25">
        <v>40588</v>
      </c>
      <c r="B3744">
        <v>16.89</v>
      </c>
    </row>
    <row r="3745" spans="1:2" x14ac:dyDescent="0.35">
      <c r="A3745" s="25">
        <v>40589</v>
      </c>
      <c r="B3745">
        <v>17.2</v>
      </c>
    </row>
    <row r="3746" spans="1:2" x14ac:dyDescent="0.35">
      <c r="A3746" s="25">
        <v>40590</v>
      </c>
      <c r="B3746">
        <v>17.760000000000002</v>
      </c>
    </row>
    <row r="3747" spans="1:2" x14ac:dyDescent="0.35">
      <c r="A3747" s="25">
        <v>40591</v>
      </c>
      <c r="B3747">
        <v>17.77</v>
      </c>
    </row>
    <row r="3748" spans="1:2" x14ac:dyDescent="0.35">
      <c r="A3748" s="25">
        <v>40592</v>
      </c>
      <c r="B3748">
        <v>17.66</v>
      </c>
    </row>
    <row r="3749" spans="1:2" x14ac:dyDescent="0.35">
      <c r="A3749" s="25">
        <v>40596</v>
      </c>
      <c r="B3749">
        <v>16.91</v>
      </c>
    </row>
    <row r="3750" spans="1:2" x14ac:dyDescent="0.35">
      <c r="A3750" s="25">
        <v>40597</v>
      </c>
      <c r="B3750">
        <v>16.579999999999998</v>
      </c>
    </row>
    <row r="3751" spans="1:2" x14ac:dyDescent="0.35">
      <c r="A3751" s="25">
        <v>40598</v>
      </c>
      <c r="B3751">
        <v>16.37</v>
      </c>
    </row>
    <row r="3752" spans="1:2" x14ac:dyDescent="0.35">
      <c r="A3752" s="25">
        <v>40599</v>
      </c>
      <c r="B3752">
        <v>16.5</v>
      </c>
    </row>
    <row r="3753" spans="1:2" x14ac:dyDescent="0.35">
      <c r="A3753" s="25">
        <v>40602</v>
      </c>
      <c r="B3753">
        <v>16.399999999999999</v>
      </c>
    </row>
    <row r="3754" spans="1:2" x14ac:dyDescent="0.35">
      <c r="A3754" s="25">
        <v>40603</v>
      </c>
      <c r="B3754">
        <v>16.100000000000001</v>
      </c>
    </row>
    <row r="3755" spans="1:2" x14ac:dyDescent="0.35">
      <c r="A3755" s="25">
        <v>40604</v>
      </c>
      <c r="B3755">
        <v>16.63</v>
      </c>
    </row>
    <row r="3756" spans="1:2" x14ac:dyDescent="0.35">
      <c r="A3756" s="25">
        <v>40605</v>
      </c>
      <c r="B3756">
        <v>16.86</v>
      </c>
    </row>
    <row r="3757" spans="1:2" x14ac:dyDescent="0.35">
      <c r="A3757" s="25">
        <v>40606</v>
      </c>
      <c r="B3757">
        <v>17.079999999999998</v>
      </c>
    </row>
    <row r="3758" spans="1:2" x14ac:dyDescent="0.35">
      <c r="A3758" s="25">
        <v>40609</v>
      </c>
      <c r="B3758">
        <v>16.7</v>
      </c>
    </row>
    <row r="3759" spans="1:2" x14ac:dyDescent="0.35">
      <c r="A3759" s="25">
        <v>40610</v>
      </c>
      <c r="B3759">
        <v>16.940000000000001</v>
      </c>
    </row>
    <row r="3760" spans="1:2" x14ac:dyDescent="0.35">
      <c r="A3760" s="25">
        <v>40611</v>
      </c>
      <c r="B3760">
        <v>17.649999999999999</v>
      </c>
    </row>
    <row r="3761" spans="1:2" x14ac:dyDescent="0.35">
      <c r="A3761" s="25">
        <v>40612</v>
      </c>
      <c r="B3761">
        <v>17.059999999999999</v>
      </c>
    </row>
    <row r="3762" spans="1:2" x14ac:dyDescent="0.35">
      <c r="A3762" s="25">
        <v>40613</v>
      </c>
      <c r="B3762">
        <v>17.420000000000002</v>
      </c>
    </row>
    <row r="3763" spans="1:2" x14ac:dyDescent="0.35">
      <c r="A3763" s="25">
        <v>40616</v>
      </c>
      <c r="B3763">
        <v>17.309999999999999</v>
      </c>
    </row>
    <row r="3764" spans="1:2" x14ac:dyDescent="0.35">
      <c r="A3764" s="25">
        <v>40617</v>
      </c>
      <c r="B3764">
        <v>16.329999999999998</v>
      </c>
    </row>
    <row r="3765" spans="1:2" x14ac:dyDescent="0.35">
      <c r="A3765" s="25">
        <v>40618</v>
      </c>
      <c r="B3765">
        <v>15.91</v>
      </c>
    </row>
    <row r="3766" spans="1:2" x14ac:dyDescent="0.35">
      <c r="A3766" s="25">
        <v>40619</v>
      </c>
      <c r="B3766">
        <v>15.86</v>
      </c>
    </row>
    <row r="3767" spans="1:2" x14ac:dyDescent="0.35">
      <c r="A3767" s="25">
        <v>40620</v>
      </c>
      <c r="B3767">
        <v>16.03</v>
      </c>
    </row>
    <row r="3768" spans="1:2" x14ac:dyDescent="0.35">
      <c r="A3768" s="25">
        <v>40623</v>
      </c>
      <c r="B3768">
        <v>16.29</v>
      </c>
    </row>
    <row r="3769" spans="1:2" x14ac:dyDescent="0.35">
      <c r="A3769" s="25">
        <v>40624</v>
      </c>
      <c r="B3769">
        <v>16.36</v>
      </c>
    </row>
    <row r="3770" spans="1:2" x14ac:dyDescent="0.35">
      <c r="A3770" s="25">
        <v>40625</v>
      </c>
      <c r="B3770">
        <v>16.13</v>
      </c>
    </row>
    <row r="3771" spans="1:2" x14ac:dyDescent="0.35">
      <c r="A3771" s="25">
        <v>40626</v>
      </c>
      <c r="B3771">
        <v>16.829999999999998</v>
      </c>
    </row>
    <row r="3772" spans="1:2" x14ac:dyDescent="0.35">
      <c r="A3772" s="25">
        <v>40627</v>
      </c>
      <c r="B3772">
        <v>16.96</v>
      </c>
    </row>
    <row r="3773" spans="1:2" x14ac:dyDescent="0.35">
      <c r="A3773" s="25">
        <v>40630</v>
      </c>
      <c r="B3773">
        <v>16.579999999999998</v>
      </c>
    </row>
    <row r="3774" spans="1:2" x14ac:dyDescent="0.35">
      <c r="A3774" s="25">
        <v>40631</v>
      </c>
      <c r="B3774">
        <v>16.75</v>
      </c>
    </row>
    <row r="3775" spans="1:2" x14ac:dyDescent="0.35">
      <c r="A3775" s="25">
        <v>40632</v>
      </c>
      <c r="B3775">
        <v>16.739999999999998</v>
      </c>
    </row>
    <row r="3776" spans="1:2" x14ac:dyDescent="0.35">
      <c r="A3776" s="25">
        <v>40633</v>
      </c>
      <c r="B3776">
        <v>16.68</v>
      </c>
    </row>
    <row r="3777" spans="1:2" x14ac:dyDescent="0.35">
      <c r="A3777" s="25">
        <v>40634</v>
      </c>
      <c r="B3777">
        <v>16.84</v>
      </c>
    </row>
    <row r="3778" spans="1:2" x14ac:dyDescent="0.35">
      <c r="A3778" s="25">
        <v>40637</v>
      </c>
      <c r="B3778">
        <v>16.87</v>
      </c>
    </row>
    <row r="3779" spans="1:2" x14ac:dyDescent="0.35">
      <c r="A3779" s="25">
        <v>40638</v>
      </c>
      <c r="B3779">
        <v>17.11</v>
      </c>
    </row>
    <row r="3780" spans="1:2" x14ac:dyDescent="0.35">
      <c r="A3780" s="25">
        <v>40639</v>
      </c>
      <c r="B3780">
        <v>17.05</v>
      </c>
    </row>
    <row r="3781" spans="1:2" x14ac:dyDescent="0.35">
      <c r="A3781" s="25">
        <v>40640</v>
      </c>
      <c r="B3781">
        <v>17</v>
      </c>
    </row>
    <row r="3782" spans="1:2" x14ac:dyDescent="0.35">
      <c r="A3782" s="25">
        <v>40641</v>
      </c>
      <c r="B3782">
        <v>16.77</v>
      </c>
    </row>
    <row r="3783" spans="1:2" x14ac:dyDescent="0.35">
      <c r="A3783" s="25">
        <v>40644</v>
      </c>
      <c r="B3783">
        <v>16.59</v>
      </c>
    </row>
    <row r="3784" spans="1:2" x14ac:dyDescent="0.35">
      <c r="A3784" s="25">
        <v>40645</v>
      </c>
      <c r="B3784">
        <v>16.36</v>
      </c>
    </row>
    <row r="3785" spans="1:2" x14ac:dyDescent="0.35">
      <c r="A3785" s="25">
        <v>40646</v>
      </c>
      <c r="B3785">
        <v>16.64</v>
      </c>
    </row>
    <row r="3786" spans="1:2" x14ac:dyDescent="0.35">
      <c r="A3786" s="25">
        <v>40647</v>
      </c>
      <c r="B3786">
        <v>16.690000000000001</v>
      </c>
    </row>
    <row r="3787" spans="1:2" x14ac:dyDescent="0.35">
      <c r="A3787" s="25">
        <v>40648</v>
      </c>
      <c r="B3787">
        <v>16.62</v>
      </c>
    </row>
    <row r="3788" spans="1:2" x14ac:dyDescent="0.35">
      <c r="A3788" s="25">
        <v>40651</v>
      </c>
      <c r="B3788">
        <v>16.350000000000001</v>
      </c>
    </row>
    <row r="3789" spans="1:2" x14ac:dyDescent="0.35">
      <c r="A3789" s="25">
        <v>40652</v>
      </c>
      <c r="B3789">
        <v>16.12</v>
      </c>
    </row>
    <row r="3790" spans="1:2" x14ac:dyDescent="0.35">
      <c r="A3790" s="25">
        <v>40653</v>
      </c>
      <c r="B3790">
        <v>16.87</v>
      </c>
    </row>
    <row r="3791" spans="1:2" x14ac:dyDescent="0.35">
      <c r="A3791" s="25">
        <v>40654</v>
      </c>
      <c r="B3791">
        <v>16.850000000000001</v>
      </c>
    </row>
    <row r="3792" spans="1:2" x14ac:dyDescent="0.35">
      <c r="A3792" s="25">
        <v>40658</v>
      </c>
      <c r="B3792">
        <v>17.11</v>
      </c>
    </row>
    <row r="3793" spans="1:2" x14ac:dyDescent="0.35">
      <c r="A3793" s="25">
        <v>40659</v>
      </c>
      <c r="B3793">
        <v>17.28</v>
      </c>
    </row>
    <row r="3794" spans="1:2" x14ac:dyDescent="0.35">
      <c r="A3794" s="25">
        <v>40660</v>
      </c>
      <c r="B3794">
        <v>17.260000000000002</v>
      </c>
    </row>
    <row r="3795" spans="1:2" x14ac:dyDescent="0.35">
      <c r="A3795" s="25">
        <v>40661</v>
      </c>
      <c r="B3795">
        <v>17.510000000000002</v>
      </c>
    </row>
    <row r="3796" spans="1:2" x14ac:dyDescent="0.35">
      <c r="A3796" s="25">
        <v>40662</v>
      </c>
      <c r="B3796">
        <v>17.7</v>
      </c>
    </row>
    <row r="3797" spans="1:2" x14ac:dyDescent="0.35">
      <c r="A3797" s="25">
        <v>40665</v>
      </c>
      <c r="B3797">
        <v>18.14</v>
      </c>
    </row>
    <row r="3798" spans="1:2" x14ac:dyDescent="0.35">
      <c r="A3798" s="25">
        <v>40666</v>
      </c>
      <c r="B3798">
        <v>17.920000000000002</v>
      </c>
    </row>
    <row r="3799" spans="1:2" x14ac:dyDescent="0.35">
      <c r="A3799" s="25">
        <v>40667</v>
      </c>
      <c r="B3799">
        <v>18.2</v>
      </c>
    </row>
    <row r="3800" spans="1:2" x14ac:dyDescent="0.35">
      <c r="A3800" s="25">
        <v>40668</v>
      </c>
      <c r="B3800">
        <v>18.43</v>
      </c>
    </row>
    <row r="3801" spans="1:2" x14ac:dyDescent="0.35">
      <c r="A3801" s="25">
        <v>40669</v>
      </c>
      <c r="B3801">
        <v>18.649999999999999</v>
      </c>
    </row>
    <row r="3802" spans="1:2" x14ac:dyDescent="0.35">
      <c r="A3802" s="25">
        <v>40672</v>
      </c>
      <c r="B3802">
        <v>18.559999999999999</v>
      </c>
    </row>
    <row r="3803" spans="1:2" x14ac:dyDescent="0.35">
      <c r="A3803" s="25">
        <v>40673</v>
      </c>
      <c r="B3803">
        <v>18.55</v>
      </c>
    </row>
    <row r="3804" spans="1:2" x14ac:dyDescent="0.35">
      <c r="A3804" s="25">
        <v>40674</v>
      </c>
      <c r="B3804">
        <v>17.2</v>
      </c>
    </row>
    <row r="3805" spans="1:2" x14ac:dyDescent="0.35">
      <c r="A3805" s="25">
        <v>40675</v>
      </c>
      <c r="B3805">
        <v>17.170000000000002</v>
      </c>
    </row>
    <row r="3806" spans="1:2" x14ac:dyDescent="0.35">
      <c r="A3806" s="25">
        <v>40676</v>
      </c>
      <c r="B3806">
        <v>16.55</v>
      </c>
    </row>
    <row r="3807" spans="1:2" x14ac:dyDescent="0.35">
      <c r="A3807" s="25">
        <v>40679</v>
      </c>
      <c r="B3807">
        <v>15.81</v>
      </c>
    </row>
    <row r="3808" spans="1:2" x14ac:dyDescent="0.35">
      <c r="A3808" s="25">
        <v>40680</v>
      </c>
      <c r="B3808">
        <v>16</v>
      </c>
    </row>
    <row r="3809" spans="1:2" x14ac:dyDescent="0.35">
      <c r="A3809" s="25">
        <v>40681</v>
      </c>
      <c r="B3809">
        <v>15.96</v>
      </c>
    </row>
    <row r="3810" spans="1:2" x14ac:dyDescent="0.35">
      <c r="A3810" s="25">
        <v>40682</v>
      </c>
      <c r="B3810">
        <v>16.350000000000001</v>
      </c>
    </row>
    <row r="3811" spans="1:2" x14ac:dyDescent="0.35">
      <c r="A3811" s="25">
        <v>40683</v>
      </c>
      <c r="B3811">
        <v>16.3</v>
      </c>
    </row>
    <row r="3812" spans="1:2" x14ac:dyDescent="0.35">
      <c r="A3812" s="25">
        <v>40686</v>
      </c>
      <c r="B3812">
        <v>16.059999999999999</v>
      </c>
    </row>
    <row r="3813" spans="1:2" x14ac:dyDescent="0.35">
      <c r="A3813" s="25">
        <v>40687</v>
      </c>
      <c r="B3813">
        <v>16.14</v>
      </c>
    </row>
    <row r="3814" spans="1:2" x14ac:dyDescent="0.35">
      <c r="A3814" s="25">
        <v>40688</v>
      </c>
      <c r="B3814">
        <v>16.149999999999999</v>
      </c>
    </row>
    <row r="3815" spans="1:2" x14ac:dyDescent="0.35">
      <c r="A3815" s="25">
        <v>40689</v>
      </c>
      <c r="B3815">
        <v>15.98</v>
      </c>
    </row>
    <row r="3816" spans="1:2" x14ac:dyDescent="0.35">
      <c r="A3816" s="25">
        <v>40690</v>
      </c>
      <c r="B3816">
        <v>16.02</v>
      </c>
    </row>
    <row r="3817" spans="1:2" x14ac:dyDescent="0.35">
      <c r="A3817" s="25">
        <v>40694</v>
      </c>
      <c r="B3817">
        <v>16.55</v>
      </c>
    </row>
    <row r="3818" spans="1:2" x14ac:dyDescent="0.35">
      <c r="A3818" s="25">
        <v>40695</v>
      </c>
      <c r="B3818">
        <v>15.85</v>
      </c>
    </row>
    <row r="3819" spans="1:2" x14ac:dyDescent="0.35">
      <c r="A3819" s="25">
        <v>40696</v>
      </c>
      <c r="B3819">
        <v>16.02</v>
      </c>
    </row>
    <row r="3820" spans="1:2" x14ac:dyDescent="0.35">
      <c r="A3820" s="25">
        <v>40697</v>
      </c>
      <c r="B3820">
        <v>15.68</v>
      </c>
    </row>
    <row r="3821" spans="1:2" x14ac:dyDescent="0.35">
      <c r="A3821" s="25">
        <v>40700</v>
      </c>
      <c r="B3821">
        <v>15.45</v>
      </c>
    </row>
    <row r="3822" spans="1:2" x14ac:dyDescent="0.35">
      <c r="A3822" s="25">
        <v>40701</v>
      </c>
      <c r="B3822">
        <v>15.45</v>
      </c>
    </row>
    <row r="3823" spans="1:2" x14ac:dyDescent="0.35">
      <c r="A3823" s="25">
        <v>40702</v>
      </c>
      <c r="B3823">
        <v>15.1</v>
      </c>
    </row>
    <row r="3824" spans="1:2" x14ac:dyDescent="0.35">
      <c r="A3824" s="25">
        <v>40703</v>
      </c>
      <c r="B3824">
        <v>15.22</v>
      </c>
    </row>
    <row r="3825" spans="1:2" x14ac:dyDescent="0.35">
      <c r="A3825" s="25">
        <v>40704</v>
      </c>
      <c r="B3825">
        <v>15.2</v>
      </c>
    </row>
    <row r="3826" spans="1:2" x14ac:dyDescent="0.35">
      <c r="A3826" s="25">
        <v>40707</v>
      </c>
      <c r="B3826">
        <v>15.16</v>
      </c>
    </row>
    <row r="3827" spans="1:2" x14ac:dyDescent="0.35">
      <c r="A3827" s="25">
        <v>40708</v>
      </c>
      <c r="B3827">
        <v>15.2</v>
      </c>
    </row>
    <row r="3828" spans="1:2" x14ac:dyDescent="0.35">
      <c r="A3828" s="25">
        <v>40709</v>
      </c>
      <c r="B3828">
        <v>14.81</v>
      </c>
    </row>
    <row r="3829" spans="1:2" x14ac:dyDescent="0.35">
      <c r="A3829" s="25">
        <v>40710</v>
      </c>
      <c r="B3829">
        <v>14.78</v>
      </c>
    </row>
    <row r="3830" spans="1:2" x14ac:dyDescent="0.35">
      <c r="A3830" s="25">
        <v>40711</v>
      </c>
      <c r="B3830">
        <v>14.7</v>
      </c>
    </row>
    <row r="3831" spans="1:2" x14ac:dyDescent="0.35">
      <c r="A3831" s="25">
        <v>40714</v>
      </c>
      <c r="B3831">
        <v>14.99</v>
      </c>
    </row>
    <row r="3832" spans="1:2" x14ac:dyDescent="0.35">
      <c r="A3832" s="25">
        <v>40715</v>
      </c>
      <c r="B3832">
        <v>15.35</v>
      </c>
    </row>
    <row r="3833" spans="1:2" x14ac:dyDescent="0.35">
      <c r="A3833" s="25">
        <v>40716</v>
      </c>
      <c r="B3833">
        <v>15.23</v>
      </c>
    </row>
    <row r="3834" spans="1:2" x14ac:dyDescent="0.35">
      <c r="A3834" s="25">
        <v>40717</v>
      </c>
      <c r="B3834">
        <v>15.08</v>
      </c>
    </row>
    <row r="3835" spans="1:2" x14ac:dyDescent="0.35">
      <c r="A3835" s="25">
        <v>40718</v>
      </c>
      <c r="B3835">
        <v>14.89</v>
      </c>
    </row>
    <row r="3836" spans="1:2" x14ac:dyDescent="0.35">
      <c r="A3836" s="25">
        <v>40721</v>
      </c>
      <c r="B3836">
        <v>14.88</v>
      </c>
    </row>
    <row r="3837" spans="1:2" x14ac:dyDescent="0.35">
      <c r="A3837" s="25">
        <v>40722</v>
      </c>
      <c r="B3837">
        <v>14.95</v>
      </c>
    </row>
    <row r="3838" spans="1:2" x14ac:dyDescent="0.35">
      <c r="A3838" s="25">
        <v>40723</v>
      </c>
      <c r="B3838">
        <v>14.89</v>
      </c>
    </row>
    <row r="3839" spans="1:2" x14ac:dyDescent="0.35">
      <c r="A3839" s="25">
        <v>40724</v>
      </c>
      <c r="B3839">
        <v>15.04</v>
      </c>
    </row>
    <row r="3840" spans="1:2" x14ac:dyDescent="0.35">
      <c r="A3840" s="25">
        <v>40725</v>
      </c>
      <c r="B3840">
        <v>15.45</v>
      </c>
    </row>
    <row r="3841" spans="1:2" x14ac:dyDescent="0.35">
      <c r="A3841" s="25">
        <v>40729</v>
      </c>
      <c r="B3841">
        <v>15.49</v>
      </c>
    </row>
    <row r="3842" spans="1:2" x14ac:dyDescent="0.35">
      <c r="A3842" s="25">
        <v>40730</v>
      </c>
      <c r="B3842">
        <v>15.72</v>
      </c>
    </row>
    <row r="3843" spans="1:2" x14ac:dyDescent="0.35">
      <c r="A3843" s="25">
        <v>40731</v>
      </c>
      <c r="B3843">
        <v>15.81</v>
      </c>
    </row>
    <row r="3844" spans="1:2" x14ac:dyDescent="0.35">
      <c r="A3844" s="25">
        <v>40732</v>
      </c>
      <c r="B3844">
        <v>15.61</v>
      </c>
    </row>
    <row r="3845" spans="1:2" x14ac:dyDescent="0.35">
      <c r="A3845" s="25">
        <v>40735</v>
      </c>
      <c r="B3845">
        <v>15.05</v>
      </c>
    </row>
    <row r="3846" spans="1:2" x14ac:dyDescent="0.35">
      <c r="A3846" s="25">
        <v>40736</v>
      </c>
      <c r="B3846">
        <v>14.86</v>
      </c>
    </row>
    <row r="3847" spans="1:2" x14ac:dyDescent="0.35">
      <c r="A3847" s="25">
        <v>40737</v>
      </c>
      <c r="B3847">
        <v>14.91</v>
      </c>
    </row>
    <row r="3848" spans="1:2" x14ac:dyDescent="0.35">
      <c r="A3848" s="25">
        <v>40738</v>
      </c>
      <c r="B3848">
        <v>14.63</v>
      </c>
    </row>
    <row r="3849" spans="1:2" x14ac:dyDescent="0.35">
      <c r="A3849" s="25">
        <v>40739</v>
      </c>
      <c r="B3849">
        <v>14.69</v>
      </c>
    </row>
    <row r="3850" spans="1:2" x14ac:dyDescent="0.35">
      <c r="A3850" s="25">
        <v>40742</v>
      </c>
      <c r="B3850">
        <v>14.42</v>
      </c>
    </row>
    <row r="3851" spans="1:2" x14ac:dyDescent="0.35">
      <c r="A3851" s="25">
        <v>40743</v>
      </c>
      <c r="B3851">
        <v>14.59</v>
      </c>
    </row>
    <row r="3852" spans="1:2" x14ac:dyDescent="0.35">
      <c r="A3852" s="25">
        <v>40744</v>
      </c>
      <c r="B3852">
        <v>13.48</v>
      </c>
    </row>
    <row r="3853" spans="1:2" x14ac:dyDescent="0.35">
      <c r="A3853" s="25">
        <v>40745</v>
      </c>
      <c r="B3853">
        <v>13.59</v>
      </c>
    </row>
    <row r="3854" spans="1:2" x14ac:dyDescent="0.35">
      <c r="A3854" s="25">
        <v>40746</v>
      </c>
      <c r="B3854">
        <v>13.98</v>
      </c>
    </row>
    <row r="3855" spans="1:2" x14ac:dyDescent="0.35">
      <c r="A3855" s="25">
        <v>40749</v>
      </c>
      <c r="B3855">
        <v>13.69</v>
      </c>
    </row>
    <row r="3856" spans="1:2" x14ac:dyDescent="0.35">
      <c r="A3856" s="25">
        <v>40750</v>
      </c>
      <c r="B3856">
        <v>13.94</v>
      </c>
    </row>
    <row r="3857" spans="1:2" x14ac:dyDescent="0.35">
      <c r="A3857" s="25">
        <v>40751</v>
      </c>
      <c r="B3857">
        <v>13.59</v>
      </c>
    </row>
    <row r="3858" spans="1:2" x14ac:dyDescent="0.35">
      <c r="A3858" s="25">
        <v>40752</v>
      </c>
      <c r="B3858">
        <v>13.5</v>
      </c>
    </row>
    <row r="3859" spans="1:2" x14ac:dyDescent="0.35">
      <c r="A3859" s="25">
        <v>40753</v>
      </c>
      <c r="B3859">
        <v>13.1</v>
      </c>
    </row>
    <row r="3860" spans="1:2" x14ac:dyDescent="0.35">
      <c r="A3860" s="25">
        <v>40756</v>
      </c>
      <c r="B3860">
        <v>13.1</v>
      </c>
    </row>
    <row r="3861" spans="1:2" x14ac:dyDescent="0.35">
      <c r="A3861" s="25">
        <v>40757</v>
      </c>
      <c r="B3861">
        <v>12.76</v>
      </c>
    </row>
    <row r="3862" spans="1:2" x14ac:dyDescent="0.35">
      <c r="A3862" s="25">
        <v>40758</v>
      </c>
      <c r="B3862">
        <v>13.02</v>
      </c>
    </row>
    <row r="3863" spans="1:2" x14ac:dyDescent="0.35">
      <c r="A3863" s="25">
        <v>40759</v>
      </c>
      <c r="B3863">
        <v>12</v>
      </c>
    </row>
    <row r="3864" spans="1:2" x14ac:dyDescent="0.35">
      <c r="A3864" s="25">
        <v>40760</v>
      </c>
      <c r="B3864">
        <v>11.74</v>
      </c>
    </row>
    <row r="3865" spans="1:2" x14ac:dyDescent="0.35">
      <c r="A3865" s="25">
        <v>40763</v>
      </c>
      <c r="B3865">
        <v>11.09</v>
      </c>
    </row>
    <row r="3866" spans="1:2" x14ac:dyDescent="0.35">
      <c r="A3866" s="25">
        <v>40764</v>
      </c>
      <c r="B3866">
        <v>12.09</v>
      </c>
    </row>
    <row r="3867" spans="1:2" x14ac:dyDescent="0.35">
      <c r="A3867" s="25">
        <v>40765</v>
      </c>
      <c r="B3867">
        <v>11.77</v>
      </c>
    </row>
    <row r="3868" spans="1:2" x14ac:dyDescent="0.35">
      <c r="A3868" s="25">
        <v>40766</v>
      </c>
      <c r="B3868">
        <v>12.86</v>
      </c>
    </row>
    <row r="3869" spans="1:2" x14ac:dyDescent="0.35">
      <c r="A3869" s="25">
        <v>40767</v>
      </c>
      <c r="B3869">
        <v>13.59</v>
      </c>
    </row>
    <row r="3870" spans="1:2" x14ac:dyDescent="0.35">
      <c r="A3870" s="25">
        <v>40770</v>
      </c>
      <c r="B3870">
        <v>13.47</v>
      </c>
    </row>
    <row r="3871" spans="1:2" x14ac:dyDescent="0.35">
      <c r="A3871" s="25">
        <v>40771</v>
      </c>
      <c r="B3871">
        <v>13.48</v>
      </c>
    </row>
    <row r="3872" spans="1:2" x14ac:dyDescent="0.35">
      <c r="A3872" s="25">
        <v>40772</v>
      </c>
      <c r="B3872">
        <v>13.47</v>
      </c>
    </row>
    <row r="3873" spans="1:2" x14ac:dyDescent="0.35">
      <c r="A3873" s="25">
        <v>40773</v>
      </c>
      <c r="B3873">
        <v>12.96</v>
      </c>
    </row>
    <row r="3874" spans="1:2" x14ac:dyDescent="0.35">
      <c r="A3874" s="25">
        <v>40774</v>
      </c>
      <c r="B3874">
        <v>12.92</v>
      </c>
    </row>
    <row r="3875" spans="1:2" x14ac:dyDescent="0.35">
      <c r="A3875" s="25">
        <v>40777</v>
      </c>
      <c r="B3875">
        <v>12.84</v>
      </c>
    </row>
    <row r="3876" spans="1:2" x14ac:dyDescent="0.35">
      <c r="A3876" s="25">
        <v>40778</v>
      </c>
      <c r="B3876">
        <v>13.35</v>
      </c>
    </row>
    <row r="3877" spans="1:2" x14ac:dyDescent="0.35">
      <c r="A3877" s="25">
        <v>40779</v>
      </c>
      <c r="B3877">
        <v>13.15</v>
      </c>
    </row>
    <row r="3878" spans="1:2" x14ac:dyDescent="0.35">
      <c r="A3878" s="25">
        <v>40780</v>
      </c>
      <c r="B3878">
        <v>12.87</v>
      </c>
    </row>
    <row r="3879" spans="1:2" x14ac:dyDescent="0.35">
      <c r="A3879" s="25">
        <v>40781</v>
      </c>
      <c r="B3879">
        <v>12.74</v>
      </c>
    </row>
    <row r="3880" spans="1:2" x14ac:dyDescent="0.35">
      <c r="A3880" s="25">
        <v>40784</v>
      </c>
      <c r="B3880">
        <v>13.68</v>
      </c>
    </row>
    <row r="3881" spans="1:2" x14ac:dyDescent="0.35">
      <c r="A3881" s="25">
        <v>40785</v>
      </c>
      <c r="B3881">
        <v>13.84</v>
      </c>
    </row>
    <row r="3882" spans="1:2" x14ac:dyDescent="0.35">
      <c r="A3882" s="25">
        <v>40786</v>
      </c>
      <c r="B3882">
        <v>13.61</v>
      </c>
    </row>
    <row r="3883" spans="1:2" x14ac:dyDescent="0.35">
      <c r="A3883" s="25">
        <v>40787</v>
      </c>
      <c r="B3883">
        <v>13.35</v>
      </c>
    </row>
    <row r="3884" spans="1:2" x14ac:dyDescent="0.35">
      <c r="A3884" s="25">
        <v>40788</v>
      </c>
      <c r="B3884">
        <v>12.87</v>
      </c>
    </row>
    <row r="3885" spans="1:2" x14ac:dyDescent="0.35">
      <c r="A3885" s="25">
        <v>40792</v>
      </c>
      <c r="B3885">
        <v>12.91</v>
      </c>
    </row>
    <row r="3886" spans="1:2" x14ac:dyDescent="0.35">
      <c r="A3886" s="25">
        <v>40793</v>
      </c>
      <c r="B3886">
        <v>13.61</v>
      </c>
    </row>
    <row r="3887" spans="1:2" x14ac:dyDescent="0.35">
      <c r="A3887" s="25">
        <v>40794</v>
      </c>
      <c r="B3887">
        <v>14.44</v>
      </c>
    </row>
    <row r="3888" spans="1:2" x14ac:dyDescent="0.35">
      <c r="A3888" s="25">
        <v>40795</v>
      </c>
      <c r="B3888">
        <v>14.48</v>
      </c>
    </row>
    <row r="3889" spans="1:2" x14ac:dyDescent="0.35">
      <c r="A3889" s="25">
        <v>40798</v>
      </c>
      <c r="B3889">
        <v>14.26</v>
      </c>
    </row>
    <row r="3890" spans="1:2" x14ac:dyDescent="0.35">
      <c r="A3890" s="25">
        <v>40799</v>
      </c>
      <c r="B3890">
        <v>14.26</v>
      </c>
    </row>
    <row r="3891" spans="1:2" x14ac:dyDescent="0.35">
      <c r="A3891" s="25">
        <v>40800</v>
      </c>
      <c r="B3891">
        <v>14.55</v>
      </c>
    </row>
    <row r="3892" spans="1:2" x14ac:dyDescent="0.35">
      <c r="A3892" s="25">
        <v>40801</v>
      </c>
      <c r="B3892">
        <v>14.89</v>
      </c>
    </row>
    <row r="3893" spans="1:2" x14ac:dyDescent="0.35">
      <c r="A3893" s="25">
        <v>40802</v>
      </c>
      <c r="B3893">
        <v>14.97</v>
      </c>
    </row>
    <row r="3894" spans="1:2" x14ac:dyDescent="0.35">
      <c r="A3894" s="25">
        <v>40805</v>
      </c>
      <c r="B3894">
        <v>14.61</v>
      </c>
    </row>
    <row r="3895" spans="1:2" x14ac:dyDescent="0.35">
      <c r="A3895" s="25">
        <v>40806</v>
      </c>
      <c r="B3895">
        <v>14.36</v>
      </c>
    </row>
    <row r="3896" spans="1:2" x14ac:dyDescent="0.35">
      <c r="A3896" s="25">
        <v>40807</v>
      </c>
      <c r="B3896">
        <v>13.96</v>
      </c>
    </row>
    <row r="3897" spans="1:2" x14ac:dyDescent="0.35">
      <c r="A3897" s="25">
        <v>40808</v>
      </c>
      <c r="B3897">
        <v>13.99</v>
      </c>
    </row>
    <row r="3898" spans="1:2" x14ac:dyDescent="0.35">
      <c r="A3898" s="25">
        <v>40809</v>
      </c>
      <c r="B3898">
        <v>14.71</v>
      </c>
    </row>
    <row r="3899" spans="1:2" x14ac:dyDescent="0.35">
      <c r="A3899" s="25">
        <v>40812</v>
      </c>
      <c r="B3899">
        <v>14.75</v>
      </c>
    </row>
    <row r="3900" spans="1:2" x14ac:dyDescent="0.35">
      <c r="A3900" s="25">
        <v>40813</v>
      </c>
      <c r="B3900">
        <v>14.54</v>
      </c>
    </row>
    <row r="3901" spans="1:2" x14ac:dyDescent="0.35">
      <c r="A3901" s="25">
        <v>40814</v>
      </c>
      <c r="B3901">
        <v>14.19</v>
      </c>
    </row>
    <row r="3902" spans="1:2" x14ac:dyDescent="0.35">
      <c r="A3902" s="25">
        <v>40815</v>
      </c>
      <c r="B3902">
        <v>13.42</v>
      </c>
    </row>
    <row r="3903" spans="1:2" x14ac:dyDescent="0.35">
      <c r="A3903" s="25">
        <v>40816</v>
      </c>
      <c r="B3903">
        <v>13.17</v>
      </c>
    </row>
    <row r="3904" spans="1:2" x14ac:dyDescent="0.35">
      <c r="A3904" s="25">
        <v>40819</v>
      </c>
      <c r="B3904">
        <v>13.53</v>
      </c>
    </row>
    <row r="3905" spans="1:2" x14ac:dyDescent="0.35">
      <c r="A3905" s="25">
        <v>40820</v>
      </c>
      <c r="B3905">
        <v>14.46</v>
      </c>
    </row>
    <row r="3906" spans="1:2" x14ac:dyDescent="0.35">
      <c r="A3906" s="25">
        <v>40821</v>
      </c>
      <c r="B3906">
        <v>15.92</v>
      </c>
    </row>
    <row r="3907" spans="1:2" x14ac:dyDescent="0.35">
      <c r="A3907" s="25">
        <v>40822</v>
      </c>
      <c r="B3907">
        <v>15.65</v>
      </c>
    </row>
    <row r="3908" spans="1:2" x14ac:dyDescent="0.35">
      <c r="A3908" s="25">
        <v>40823</v>
      </c>
      <c r="B3908">
        <v>15.47</v>
      </c>
    </row>
    <row r="3909" spans="1:2" x14ac:dyDescent="0.35">
      <c r="A3909" s="25">
        <v>40826</v>
      </c>
      <c r="B3909">
        <v>15.84</v>
      </c>
    </row>
    <row r="3910" spans="1:2" x14ac:dyDescent="0.35">
      <c r="A3910" s="25">
        <v>40827</v>
      </c>
      <c r="B3910">
        <v>15.86</v>
      </c>
    </row>
    <row r="3911" spans="1:2" x14ac:dyDescent="0.35">
      <c r="A3911" s="25">
        <v>40828</v>
      </c>
      <c r="B3911">
        <v>15.77</v>
      </c>
    </row>
    <row r="3912" spans="1:2" x14ac:dyDescent="0.35">
      <c r="A3912" s="25">
        <v>40829</v>
      </c>
      <c r="B3912">
        <v>15.93</v>
      </c>
    </row>
    <row r="3913" spans="1:2" x14ac:dyDescent="0.35">
      <c r="A3913" s="25">
        <v>40830</v>
      </c>
      <c r="B3913">
        <v>15.91</v>
      </c>
    </row>
    <row r="3914" spans="1:2" x14ac:dyDescent="0.35">
      <c r="A3914" s="25">
        <v>40833</v>
      </c>
      <c r="B3914">
        <v>15.7</v>
      </c>
    </row>
    <row r="3915" spans="1:2" x14ac:dyDescent="0.35">
      <c r="A3915" s="25">
        <v>40834</v>
      </c>
      <c r="B3915">
        <v>15.47</v>
      </c>
    </row>
    <row r="3916" spans="1:2" x14ac:dyDescent="0.35">
      <c r="A3916" s="25">
        <v>40835</v>
      </c>
      <c r="B3916">
        <v>15.94</v>
      </c>
    </row>
    <row r="3917" spans="1:2" x14ac:dyDescent="0.35">
      <c r="A3917" s="25">
        <v>40836</v>
      </c>
      <c r="B3917">
        <v>16.18</v>
      </c>
    </row>
    <row r="3918" spans="1:2" x14ac:dyDescent="0.35">
      <c r="A3918" s="25">
        <v>40837</v>
      </c>
      <c r="B3918">
        <v>16.12</v>
      </c>
    </row>
    <row r="3919" spans="1:2" x14ac:dyDescent="0.35">
      <c r="A3919" s="25">
        <v>40840</v>
      </c>
      <c r="B3919">
        <v>16.71</v>
      </c>
    </row>
    <row r="3920" spans="1:2" x14ac:dyDescent="0.35">
      <c r="A3920" s="25">
        <v>40841</v>
      </c>
      <c r="B3920">
        <v>16.239999999999998</v>
      </c>
    </row>
    <row r="3921" spans="1:2" x14ac:dyDescent="0.35">
      <c r="A3921" s="25">
        <v>40842</v>
      </c>
      <c r="B3921">
        <v>16.3</v>
      </c>
    </row>
    <row r="3922" spans="1:2" x14ac:dyDescent="0.35">
      <c r="A3922" s="25">
        <v>40843</v>
      </c>
      <c r="B3922">
        <v>16.63</v>
      </c>
    </row>
    <row r="3923" spans="1:2" x14ac:dyDescent="0.35">
      <c r="A3923" s="25">
        <v>40844</v>
      </c>
      <c r="B3923">
        <v>16.559999999999999</v>
      </c>
    </row>
    <row r="3924" spans="1:2" x14ac:dyDescent="0.35">
      <c r="A3924" s="25">
        <v>40847</v>
      </c>
      <c r="B3924">
        <v>15.64</v>
      </c>
    </row>
    <row r="3925" spans="1:2" x14ac:dyDescent="0.35">
      <c r="A3925" s="25">
        <v>40848</v>
      </c>
      <c r="B3925">
        <v>14.93</v>
      </c>
    </row>
    <row r="3926" spans="1:2" x14ac:dyDescent="0.35">
      <c r="A3926" s="25">
        <v>40849</v>
      </c>
      <c r="B3926">
        <v>15.1</v>
      </c>
    </row>
    <row r="3927" spans="1:2" x14ac:dyDescent="0.35">
      <c r="A3927" s="25">
        <v>40850</v>
      </c>
      <c r="B3927">
        <v>15.48</v>
      </c>
    </row>
    <row r="3928" spans="1:2" x14ac:dyDescent="0.35">
      <c r="A3928" s="25">
        <v>40851</v>
      </c>
      <c r="B3928">
        <v>15.24</v>
      </c>
    </row>
    <row r="3929" spans="1:2" x14ac:dyDescent="0.35">
      <c r="A3929" s="25">
        <v>40854</v>
      </c>
      <c r="B3929">
        <v>15.69</v>
      </c>
    </row>
    <row r="3930" spans="1:2" x14ac:dyDescent="0.35">
      <c r="A3930" s="25">
        <v>40855</v>
      </c>
      <c r="B3930">
        <v>15.97</v>
      </c>
    </row>
    <row r="3931" spans="1:2" x14ac:dyDescent="0.35">
      <c r="A3931" s="25">
        <v>40856</v>
      </c>
      <c r="B3931">
        <v>15.92</v>
      </c>
    </row>
    <row r="3932" spans="1:2" x14ac:dyDescent="0.35">
      <c r="A3932" s="25">
        <v>40857</v>
      </c>
      <c r="B3932">
        <v>15.95</v>
      </c>
    </row>
    <row r="3933" spans="1:2" x14ac:dyDescent="0.35">
      <c r="A3933" s="25">
        <v>40858</v>
      </c>
      <c r="B3933">
        <v>16.27</v>
      </c>
    </row>
    <row r="3934" spans="1:2" x14ac:dyDescent="0.35">
      <c r="A3934" s="25">
        <v>40861</v>
      </c>
      <c r="B3934">
        <v>16</v>
      </c>
    </row>
    <row r="3935" spans="1:2" x14ac:dyDescent="0.35">
      <c r="A3935" s="25">
        <v>40862</v>
      </c>
      <c r="B3935">
        <v>15.93</v>
      </c>
    </row>
    <row r="3936" spans="1:2" x14ac:dyDescent="0.35">
      <c r="A3936" s="25">
        <v>40863</v>
      </c>
      <c r="B3936">
        <v>15.72</v>
      </c>
    </row>
    <row r="3937" spans="1:2" x14ac:dyDescent="0.35">
      <c r="A3937" s="25">
        <v>40864</v>
      </c>
      <c r="B3937">
        <v>15.34</v>
      </c>
    </row>
    <row r="3938" spans="1:2" x14ac:dyDescent="0.35">
      <c r="A3938" s="25">
        <v>40865</v>
      </c>
      <c r="B3938">
        <v>15.38</v>
      </c>
    </row>
    <row r="3939" spans="1:2" x14ac:dyDescent="0.35">
      <c r="A3939" s="25">
        <v>40868</v>
      </c>
      <c r="B3939">
        <v>14.99</v>
      </c>
    </row>
    <row r="3940" spans="1:2" x14ac:dyDescent="0.35">
      <c r="A3940" s="25">
        <v>40869</v>
      </c>
      <c r="B3940">
        <v>14.97</v>
      </c>
    </row>
    <row r="3941" spans="1:2" x14ac:dyDescent="0.35">
      <c r="A3941" s="25">
        <v>40870</v>
      </c>
      <c r="B3941">
        <v>14.94</v>
      </c>
    </row>
    <row r="3942" spans="1:2" x14ac:dyDescent="0.35">
      <c r="A3942" s="25">
        <v>40872</v>
      </c>
      <c r="B3942">
        <v>15.1</v>
      </c>
    </row>
    <row r="3943" spans="1:2" x14ac:dyDescent="0.35">
      <c r="A3943" s="25">
        <v>40875</v>
      </c>
      <c r="B3943">
        <v>15.35</v>
      </c>
    </row>
    <row r="3944" spans="1:2" x14ac:dyDescent="0.35">
      <c r="A3944" s="25">
        <v>40876</v>
      </c>
      <c r="B3944">
        <v>15.7</v>
      </c>
    </row>
    <row r="3945" spans="1:2" x14ac:dyDescent="0.35">
      <c r="A3945" s="25">
        <v>40877</v>
      </c>
      <c r="B3945">
        <v>15.71</v>
      </c>
    </row>
    <row r="3946" spans="1:2" x14ac:dyDescent="0.35">
      <c r="A3946" s="25">
        <v>40878</v>
      </c>
      <c r="B3946">
        <v>16.23</v>
      </c>
    </row>
    <row r="3947" spans="1:2" x14ac:dyDescent="0.35">
      <c r="A3947" s="25">
        <v>40879</v>
      </c>
      <c r="B3947">
        <v>16.05</v>
      </c>
    </row>
    <row r="3948" spans="1:2" x14ac:dyDescent="0.35">
      <c r="A3948" s="25">
        <v>40882</v>
      </c>
      <c r="B3948">
        <v>15.89</v>
      </c>
    </row>
    <row r="3949" spans="1:2" x14ac:dyDescent="0.35">
      <c r="A3949" s="25">
        <v>40883</v>
      </c>
      <c r="B3949">
        <v>15.84</v>
      </c>
    </row>
    <row r="3950" spans="1:2" x14ac:dyDescent="0.35">
      <c r="A3950" s="25">
        <v>40884</v>
      </c>
      <c r="B3950">
        <v>15.62</v>
      </c>
    </row>
    <row r="3951" spans="1:2" x14ac:dyDescent="0.35">
      <c r="A3951" s="25">
        <v>40885</v>
      </c>
      <c r="B3951">
        <v>15.61</v>
      </c>
    </row>
    <row r="3952" spans="1:2" x14ac:dyDescent="0.35">
      <c r="A3952" s="25">
        <v>40886</v>
      </c>
      <c r="B3952">
        <v>15.94</v>
      </c>
    </row>
    <row r="3953" spans="1:2" x14ac:dyDescent="0.35">
      <c r="A3953" s="25">
        <v>40889</v>
      </c>
      <c r="B3953">
        <v>15.47</v>
      </c>
    </row>
    <row r="3954" spans="1:2" x14ac:dyDescent="0.35">
      <c r="A3954" s="25">
        <v>40890</v>
      </c>
      <c r="B3954">
        <v>15.42</v>
      </c>
    </row>
    <row r="3955" spans="1:2" x14ac:dyDescent="0.35">
      <c r="A3955" s="25">
        <v>40891</v>
      </c>
      <c r="B3955">
        <v>15.02</v>
      </c>
    </row>
    <row r="3956" spans="1:2" x14ac:dyDescent="0.35">
      <c r="A3956" s="25">
        <v>40892</v>
      </c>
      <c r="B3956">
        <v>15.16</v>
      </c>
    </row>
    <row r="3957" spans="1:2" x14ac:dyDescent="0.35">
      <c r="A3957" s="25">
        <v>40893</v>
      </c>
      <c r="B3957">
        <v>14.96</v>
      </c>
    </row>
    <row r="3958" spans="1:2" x14ac:dyDescent="0.35">
      <c r="A3958" s="25">
        <v>40896</v>
      </c>
      <c r="B3958">
        <v>14.62</v>
      </c>
    </row>
    <row r="3959" spans="1:2" x14ac:dyDescent="0.35">
      <c r="A3959" s="25">
        <v>40897</v>
      </c>
      <c r="B3959">
        <v>15.11</v>
      </c>
    </row>
    <row r="3960" spans="1:2" x14ac:dyDescent="0.35">
      <c r="A3960" s="25">
        <v>40898</v>
      </c>
      <c r="B3960">
        <v>15.99</v>
      </c>
    </row>
    <row r="3961" spans="1:2" x14ac:dyDescent="0.35">
      <c r="A3961" s="25">
        <v>40899</v>
      </c>
      <c r="B3961">
        <v>16</v>
      </c>
    </row>
    <row r="3962" spans="1:2" x14ac:dyDescent="0.35">
      <c r="A3962" s="25">
        <v>40900</v>
      </c>
      <c r="B3962">
        <v>16.190000000000001</v>
      </c>
    </row>
    <row r="3963" spans="1:2" x14ac:dyDescent="0.35">
      <c r="A3963" s="25">
        <v>40904</v>
      </c>
      <c r="B3963">
        <v>16.09</v>
      </c>
    </row>
    <row r="3964" spans="1:2" x14ac:dyDescent="0.35">
      <c r="A3964" s="25">
        <v>40905</v>
      </c>
      <c r="B3964">
        <v>15.78</v>
      </c>
    </row>
    <row r="3965" spans="1:2" x14ac:dyDescent="0.35">
      <c r="A3965" s="25">
        <v>40906</v>
      </c>
      <c r="B3965">
        <v>16.13</v>
      </c>
    </row>
    <row r="3966" spans="1:2" x14ac:dyDescent="0.35">
      <c r="A3966" s="25">
        <v>40907</v>
      </c>
      <c r="B3966">
        <v>16.13</v>
      </c>
    </row>
    <row r="3967" spans="1:2" x14ac:dyDescent="0.35">
      <c r="A3967" s="25">
        <v>40911</v>
      </c>
      <c r="B3967">
        <v>16.29</v>
      </c>
    </row>
    <row r="3968" spans="1:2" x14ac:dyDescent="0.35">
      <c r="A3968" s="25">
        <v>40912</v>
      </c>
      <c r="B3968">
        <v>15.78</v>
      </c>
    </row>
    <row r="3969" spans="1:2" x14ac:dyDescent="0.35">
      <c r="A3969" s="25">
        <v>40913</v>
      </c>
      <c r="B3969">
        <v>15.64</v>
      </c>
    </row>
    <row r="3970" spans="1:2" x14ac:dyDescent="0.35">
      <c r="A3970" s="25">
        <v>40914</v>
      </c>
      <c r="B3970">
        <v>15.52</v>
      </c>
    </row>
    <row r="3971" spans="1:2" x14ac:dyDescent="0.35">
      <c r="A3971" s="25">
        <v>40917</v>
      </c>
      <c r="B3971">
        <v>15.46</v>
      </c>
    </row>
    <row r="3972" spans="1:2" x14ac:dyDescent="0.35">
      <c r="A3972" s="25">
        <v>40918</v>
      </c>
      <c r="B3972">
        <v>15.51</v>
      </c>
    </row>
    <row r="3973" spans="1:2" x14ac:dyDescent="0.35">
      <c r="A3973" s="25">
        <v>40919</v>
      </c>
      <c r="B3973">
        <v>15.53</v>
      </c>
    </row>
    <row r="3974" spans="1:2" x14ac:dyDescent="0.35">
      <c r="A3974" s="25">
        <v>40920</v>
      </c>
      <c r="B3974">
        <v>15.66</v>
      </c>
    </row>
    <row r="3975" spans="1:2" x14ac:dyDescent="0.35">
      <c r="A3975" s="25">
        <v>40921</v>
      </c>
      <c r="B3975">
        <v>15.48</v>
      </c>
    </row>
    <row r="3976" spans="1:2" x14ac:dyDescent="0.35">
      <c r="A3976" s="25">
        <v>40925</v>
      </c>
      <c r="B3976">
        <v>15.43</v>
      </c>
    </row>
    <row r="3977" spans="1:2" x14ac:dyDescent="0.35">
      <c r="A3977" s="25">
        <v>40926</v>
      </c>
      <c r="B3977">
        <v>15.92</v>
      </c>
    </row>
    <row r="3978" spans="1:2" x14ac:dyDescent="0.35">
      <c r="A3978" s="25">
        <v>40927</v>
      </c>
      <c r="B3978">
        <v>16.12</v>
      </c>
    </row>
    <row r="3979" spans="1:2" x14ac:dyDescent="0.35">
      <c r="A3979" s="25">
        <v>40928</v>
      </c>
      <c r="B3979">
        <v>15.96</v>
      </c>
    </row>
    <row r="3980" spans="1:2" x14ac:dyDescent="0.35">
      <c r="A3980" s="25">
        <v>40931</v>
      </c>
      <c r="B3980">
        <v>15.68</v>
      </c>
    </row>
    <row r="3981" spans="1:2" x14ac:dyDescent="0.35">
      <c r="A3981" s="25">
        <v>40932</v>
      </c>
      <c r="B3981">
        <v>15.69</v>
      </c>
    </row>
    <row r="3982" spans="1:2" x14ac:dyDescent="0.35">
      <c r="A3982" s="25">
        <v>40933</v>
      </c>
      <c r="B3982">
        <v>15.56</v>
      </c>
    </row>
    <row r="3983" spans="1:2" x14ac:dyDescent="0.35">
      <c r="A3983" s="25">
        <v>40934</v>
      </c>
      <c r="B3983">
        <v>15.53</v>
      </c>
    </row>
    <row r="3984" spans="1:2" x14ac:dyDescent="0.35">
      <c r="A3984" s="25">
        <v>40935</v>
      </c>
      <c r="B3984">
        <v>15.74</v>
      </c>
    </row>
    <row r="3985" spans="1:2" x14ac:dyDescent="0.35">
      <c r="A3985" s="25">
        <v>40938</v>
      </c>
      <c r="B3985">
        <v>15.55</v>
      </c>
    </row>
    <row r="3986" spans="1:2" x14ac:dyDescent="0.35">
      <c r="A3986" s="25">
        <v>40939</v>
      </c>
      <c r="B3986">
        <v>15.47</v>
      </c>
    </row>
    <row r="3987" spans="1:2" x14ac:dyDescent="0.35">
      <c r="A3987" s="25">
        <v>40940</v>
      </c>
      <c r="B3987">
        <v>15.73</v>
      </c>
    </row>
    <row r="3988" spans="1:2" x14ac:dyDescent="0.35">
      <c r="A3988" s="25">
        <v>40941</v>
      </c>
      <c r="B3988">
        <v>15.72</v>
      </c>
    </row>
    <row r="3989" spans="1:2" x14ac:dyDescent="0.35">
      <c r="A3989" s="25">
        <v>40942</v>
      </c>
      <c r="B3989">
        <v>15.92</v>
      </c>
    </row>
    <row r="3990" spans="1:2" x14ac:dyDescent="0.35">
      <c r="A3990" s="25">
        <v>40945</v>
      </c>
      <c r="B3990">
        <v>15.82</v>
      </c>
    </row>
    <row r="3991" spans="1:2" x14ac:dyDescent="0.35">
      <c r="A3991" s="25">
        <v>40946</v>
      </c>
      <c r="B3991">
        <v>15.83</v>
      </c>
    </row>
    <row r="3992" spans="1:2" x14ac:dyDescent="0.35">
      <c r="A3992" s="25">
        <v>40947</v>
      </c>
      <c r="B3992">
        <v>15.78</v>
      </c>
    </row>
    <row r="3993" spans="1:2" x14ac:dyDescent="0.35">
      <c r="A3993" s="25">
        <v>40948</v>
      </c>
      <c r="B3993">
        <v>16</v>
      </c>
    </row>
    <row r="3994" spans="1:2" x14ac:dyDescent="0.35">
      <c r="A3994" s="25">
        <v>40949</v>
      </c>
      <c r="B3994">
        <v>16.14</v>
      </c>
    </row>
    <row r="3995" spans="1:2" x14ac:dyDescent="0.35">
      <c r="A3995" s="25">
        <v>40952</v>
      </c>
      <c r="B3995">
        <v>16.12</v>
      </c>
    </row>
    <row r="3996" spans="1:2" x14ac:dyDescent="0.35">
      <c r="A3996" s="25">
        <v>40953</v>
      </c>
      <c r="B3996">
        <v>15.37</v>
      </c>
    </row>
    <row r="3997" spans="1:2" x14ac:dyDescent="0.35">
      <c r="A3997" s="25">
        <v>40954</v>
      </c>
      <c r="B3997">
        <v>15.12</v>
      </c>
    </row>
    <row r="3998" spans="1:2" x14ac:dyDescent="0.35">
      <c r="A3998" s="25">
        <v>40955</v>
      </c>
      <c r="B3998">
        <v>15.36</v>
      </c>
    </row>
    <row r="3999" spans="1:2" x14ac:dyDescent="0.35">
      <c r="A3999" s="25">
        <v>40956</v>
      </c>
      <c r="B3999">
        <v>15.01</v>
      </c>
    </row>
    <row r="4000" spans="1:2" x14ac:dyDescent="0.35">
      <c r="A4000" s="25">
        <v>40960</v>
      </c>
      <c r="B4000">
        <v>14.75</v>
      </c>
    </row>
    <row r="4001" spans="1:2" x14ac:dyDescent="0.35">
      <c r="A4001" s="25">
        <v>40961</v>
      </c>
      <c r="B4001">
        <v>14.5</v>
      </c>
    </row>
    <row r="4002" spans="1:2" x14ac:dyDescent="0.35">
      <c r="A4002" s="25">
        <v>40962</v>
      </c>
      <c r="B4002">
        <v>14.78</v>
      </c>
    </row>
    <row r="4003" spans="1:2" x14ac:dyDescent="0.35">
      <c r="A4003" s="25">
        <v>40963</v>
      </c>
      <c r="B4003">
        <v>14.89</v>
      </c>
    </row>
    <row r="4004" spans="1:2" x14ac:dyDescent="0.35">
      <c r="A4004" s="25">
        <v>40966</v>
      </c>
      <c r="B4004">
        <v>14.86</v>
      </c>
    </row>
    <row r="4005" spans="1:2" x14ac:dyDescent="0.35">
      <c r="A4005" s="25">
        <v>40967</v>
      </c>
      <c r="B4005">
        <v>14.9</v>
      </c>
    </row>
    <row r="4006" spans="1:2" x14ac:dyDescent="0.35">
      <c r="A4006" s="25">
        <v>40968</v>
      </c>
      <c r="B4006">
        <v>14.83</v>
      </c>
    </row>
    <row r="4007" spans="1:2" x14ac:dyDescent="0.35">
      <c r="A4007" s="25">
        <v>40969</v>
      </c>
      <c r="B4007">
        <v>14.93</v>
      </c>
    </row>
    <row r="4008" spans="1:2" x14ac:dyDescent="0.35">
      <c r="A4008" s="25">
        <v>40970</v>
      </c>
      <c r="B4008">
        <v>14.72</v>
      </c>
    </row>
    <row r="4009" spans="1:2" x14ac:dyDescent="0.35">
      <c r="A4009" s="25">
        <v>40973</v>
      </c>
      <c r="B4009">
        <v>14.62</v>
      </c>
    </row>
    <row r="4010" spans="1:2" x14ac:dyDescent="0.35">
      <c r="A4010" s="25">
        <v>40974</v>
      </c>
      <c r="B4010">
        <v>14.42</v>
      </c>
    </row>
    <row r="4011" spans="1:2" x14ac:dyDescent="0.35">
      <c r="A4011" s="25">
        <v>40975</v>
      </c>
      <c r="B4011">
        <v>14.62</v>
      </c>
    </row>
    <row r="4012" spans="1:2" x14ac:dyDescent="0.35">
      <c r="A4012" s="25">
        <v>40976</v>
      </c>
      <c r="B4012">
        <v>14.62</v>
      </c>
    </row>
    <row r="4013" spans="1:2" x14ac:dyDescent="0.35">
      <c r="A4013" s="25">
        <v>40977</v>
      </c>
      <c r="B4013">
        <v>14.63</v>
      </c>
    </row>
    <row r="4014" spans="1:2" x14ac:dyDescent="0.35">
      <c r="A4014" s="25">
        <v>40980</v>
      </c>
      <c r="B4014">
        <v>14.49</v>
      </c>
    </row>
    <row r="4015" spans="1:2" x14ac:dyDescent="0.35">
      <c r="A4015" s="25">
        <v>40981</v>
      </c>
      <c r="B4015">
        <v>14.55</v>
      </c>
    </row>
    <row r="4016" spans="1:2" x14ac:dyDescent="0.35">
      <c r="A4016" s="25">
        <v>40982</v>
      </c>
      <c r="B4016">
        <v>14.63</v>
      </c>
    </row>
    <row r="4017" spans="1:2" x14ac:dyDescent="0.35">
      <c r="A4017" s="25">
        <v>40983</v>
      </c>
      <c r="B4017">
        <v>14.89</v>
      </c>
    </row>
    <row r="4018" spans="1:2" x14ac:dyDescent="0.35">
      <c r="A4018" s="25">
        <v>40984</v>
      </c>
      <c r="B4018">
        <v>15.18</v>
      </c>
    </row>
    <row r="4019" spans="1:2" x14ac:dyDescent="0.35">
      <c r="A4019" s="25">
        <v>40987</v>
      </c>
      <c r="B4019">
        <v>15.15</v>
      </c>
    </row>
    <row r="4020" spans="1:2" x14ac:dyDescent="0.35">
      <c r="A4020" s="25">
        <v>40988</v>
      </c>
      <c r="B4020">
        <v>15.41</v>
      </c>
    </row>
    <row r="4021" spans="1:2" x14ac:dyDescent="0.35">
      <c r="A4021" s="25">
        <v>40989</v>
      </c>
      <c r="B4021">
        <v>15.51</v>
      </c>
    </row>
    <row r="4022" spans="1:2" x14ac:dyDescent="0.35">
      <c r="A4022" s="25">
        <v>40990</v>
      </c>
      <c r="B4022">
        <v>15.49</v>
      </c>
    </row>
    <row r="4023" spans="1:2" x14ac:dyDescent="0.35">
      <c r="A4023" s="25">
        <v>40991</v>
      </c>
      <c r="B4023">
        <v>15.39</v>
      </c>
    </row>
    <row r="4024" spans="1:2" x14ac:dyDescent="0.35">
      <c r="A4024" s="25">
        <v>40994</v>
      </c>
      <c r="B4024">
        <v>15.54</v>
      </c>
    </row>
    <row r="4025" spans="1:2" x14ac:dyDescent="0.35">
      <c r="A4025" s="25">
        <v>40995</v>
      </c>
      <c r="B4025">
        <v>15.43</v>
      </c>
    </row>
    <row r="4026" spans="1:2" x14ac:dyDescent="0.35">
      <c r="A4026" s="25">
        <v>40996</v>
      </c>
      <c r="B4026">
        <v>15.32</v>
      </c>
    </row>
    <row r="4027" spans="1:2" x14ac:dyDescent="0.35">
      <c r="A4027" s="25">
        <v>40997</v>
      </c>
      <c r="B4027">
        <v>15.3</v>
      </c>
    </row>
    <row r="4028" spans="1:2" x14ac:dyDescent="0.35">
      <c r="A4028" s="25">
        <v>40998</v>
      </c>
      <c r="B4028">
        <v>15.22</v>
      </c>
    </row>
    <row r="4029" spans="1:2" x14ac:dyDescent="0.35">
      <c r="A4029" s="25">
        <v>41001</v>
      </c>
      <c r="B4029">
        <v>15.46</v>
      </c>
    </row>
    <row r="4030" spans="1:2" x14ac:dyDescent="0.35">
      <c r="A4030" s="25">
        <v>41002</v>
      </c>
      <c r="B4030">
        <v>15.18</v>
      </c>
    </row>
    <row r="4031" spans="1:2" x14ac:dyDescent="0.35">
      <c r="A4031" s="25">
        <v>41003</v>
      </c>
      <c r="B4031">
        <v>15.27</v>
      </c>
    </row>
    <row r="4032" spans="1:2" x14ac:dyDescent="0.35">
      <c r="A4032" s="25">
        <v>41004</v>
      </c>
      <c r="B4032">
        <v>15.07</v>
      </c>
    </row>
    <row r="4033" spans="1:2" x14ac:dyDescent="0.35">
      <c r="A4033" s="25">
        <v>41008</v>
      </c>
      <c r="B4033">
        <v>15.1</v>
      </c>
    </row>
    <row r="4034" spans="1:2" x14ac:dyDescent="0.35">
      <c r="A4034" s="25">
        <v>41009</v>
      </c>
      <c r="B4034">
        <v>14.99</v>
      </c>
    </row>
    <row r="4035" spans="1:2" x14ac:dyDescent="0.35">
      <c r="A4035" s="25">
        <v>41010</v>
      </c>
      <c r="B4035">
        <v>14.88</v>
      </c>
    </row>
    <row r="4036" spans="1:2" x14ac:dyDescent="0.35">
      <c r="A4036" s="25">
        <v>41011</v>
      </c>
      <c r="B4036">
        <v>15.06</v>
      </c>
    </row>
    <row r="4037" spans="1:2" x14ac:dyDescent="0.35">
      <c r="A4037" s="25">
        <v>41012</v>
      </c>
      <c r="B4037">
        <v>14.87</v>
      </c>
    </row>
    <row r="4038" spans="1:2" x14ac:dyDescent="0.35">
      <c r="A4038" s="25">
        <v>41015</v>
      </c>
      <c r="B4038">
        <v>14.79</v>
      </c>
    </row>
    <row r="4039" spans="1:2" x14ac:dyDescent="0.35">
      <c r="A4039" s="25">
        <v>41016</v>
      </c>
      <c r="B4039">
        <v>15.01</v>
      </c>
    </row>
    <row r="4040" spans="1:2" x14ac:dyDescent="0.35">
      <c r="A4040" s="25">
        <v>41017</v>
      </c>
      <c r="B4040">
        <v>15.49</v>
      </c>
    </row>
    <row r="4041" spans="1:2" x14ac:dyDescent="0.35">
      <c r="A4041" s="25">
        <v>41018</v>
      </c>
      <c r="B4041">
        <v>15.4</v>
      </c>
    </row>
    <row r="4042" spans="1:2" x14ac:dyDescent="0.35">
      <c r="A4042" s="25">
        <v>41019</v>
      </c>
      <c r="B4042">
        <v>15.6</v>
      </c>
    </row>
    <row r="4043" spans="1:2" x14ac:dyDescent="0.35">
      <c r="A4043" s="25">
        <v>41022</v>
      </c>
      <c r="B4043">
        <v>15.33</v>
      </c>
    </row>
    <row r="4044" spans="1:2" x14ac:dyDescent="0.35">
      <c r="A4044" s="25">
        <v>41023</v>
      </c>
      <c r="B4044">
        <v>15.43</v>
      </c>
    </row>
    <row r="4045" spans="1:2" x14ac:dyDescent="0.35">
      <c r="A4045" s="25">
        <v>41024</v>
      </c>
      <c r="B4045">
        <v>15.5</v>
      </c>
    </row>
    <row r="4046" spans="1:2" x14ac:dyDescent="0.35">
      <c r="A4046" s="25">
        <v>41025</v>
      </c>
      <c r="B4046">
        <v>15.53</v>
      </c>
    </row>
    <row r="4047" spans="1:2" x14ac:dyDescent="0.35">
      <c r="A4047" s="25">
        <v>41026</v>
      </c>
      <c r="B4047">
        <v>15.57</v>
      </c>
    </row>
    <row r="4048" spans="1:2" x14ac:dyDescent="0.35">
      <c r="A4048" s="25">
        <v>41029</v>
      </c>
      <c r="B4048">
        <v>15.54</v>
      </c>
    </row>
    <row r="4049" spans="1:2" x14ac:dyDescent="0.35">
      <c r="A4049" s="25">
        <v>41030</v>
      </c>
      <c r="B4049">
        <v>15.63</v>
      </c>
    </row>
    <row r="4050" spans="1:2" x14ac:dyDescent="0.35">
      <c r="A4050" s="25">
        <v>41031</v>
      </c>
      <c r="B4050">
        <v>15.67</v>
      </c>
    </row>
    <row r="4051" spans="1:2" x14ac:dyDescent="0.35">
      <c r="A4051" s="25">
        <v>41032</v>
      </c>
      <c r="B4051">
        <v>15.4</v>
      </c>
    </row>
    <row r="4052" spans="1:2" x14ac:dyDescent="0.35">
      <c r="A4052" s="25">
        <v>41033</v>
      </c>
      <c r="B4052">
        <v>15.15</v>
      </c>
    </row>
    <row r="4053" spans="1:2" x14ac:dyDescent="0.35">
      <c r="A4053" s="25">
        <v>41036</v>
      </c>
      <c r="B4053">
        <v>15.35</v>
      </c>
    </row>
    <row r="4054" spans="1:2" x14ac:dyDescent="0.35">
      <c r="A4054" s="25">
        <v>41037</v>
      </c>
      <c r="B4054">
        <v>15.36</v>
      </c>
    </row>
    <row r="4055" spans="1:2" x14ac:dyDescent="0.35">
      <c r="A4055" s="25">
        <v>41038</v>
      </c>
      <c r="B4055">
        <v>15.3</v>
      </c>
    </row>
    <row r="4056" spans="1:2" x14ac:dyDescent="0.35">
      <c r="A4056" s="25">
        <v>41039</v>
      </c>
      <c r="B4056">
        <v>15.44</v>
      </c>
    </row>
    <row r="4057" spans="1:2" x14ac:dyDescent="0.35">
      <c r="A4057" s="25">
        <v>41040</v>
      </c>
      <c r="B4057">
        <v>15.19</v>
      </c>
    </row>
    <row r="4058" spans="1:2" x14ac:dyDescent="0.35">
      <c r="A4058" s="25">
        <v>41043</v>
      </c>
      <c r="B4058">
        <v>15.5</v>
      </c>
    </row>
    <row r="4059" spans="1:2" x14ac:dyDescent="0.35">
      <c r="A4059" s="25">
        <v>41044</v>
      </c>
      <c r="B4059">
        <v>15.4</v>
      </c>
    </row>
    <row r="4060" spans="1:2" x14ac:dyDescent="0.35">
      <c r="A4060" s="25">
        <v>41045</v>
      </c>
      <c r="B4060">
        <v>15.28</v>
      </c>
    </row>
    <row r="4061" spans="1:2" x14ac:dyDescent="0.35">
      <c r="A4061" s="25">
        <v>41046</v>
      </c>
      <c r="B4061">
        <v>14.87</v>
      </c>
    </row>
    <row r="4062" spans="1:2" x14ac:dyDescent="0.35">
      <c r="A4062" s="25">
        <v>41047</v>
      </c>
      <c r="B4062">
        <v>15.42</v>
      </c>
    </row>
    <row r="4063" spans="1:2" x14ac:dyDescent="0.35">
      <c r="A4063" s="25">
        <v>41050</v>
      </c>
      <c r="B4063">
        <v>15.58</v>
      </c>
    </row>
    <row r="4064" spans="1:2" x14ac:dyDescent="0.35">
      <c r="A4064" s="25">
        <v>41051</v>
      </c>
      <c r="B4064">
        <v>15.29</v>
      </c>
    </row>
    <row r="4065" spans="1:2" x14ac:dyDescent="0.35">
      <c r="A4065" s="25">
        <v>41052</v>
      </c>
      <c r="B4065">
        <v>15.38</v>
      </c>
    </row>
    <row r="4066" spans="1:2" x14ac:dyDescent="0.35">
      <c r="A4066" s="25">
        <v>41053</v>
      </c>
      <c r="B4066">
        <v>15.35</v>
      </c>
    </row>
    <row r="4067" spans="1:2" x14ac:dyDescent="0.35">
      <c r="A4067" s="25">
        <v>41054</v>
      </c>
      <c r="B4067">
        <v>15.36</v>
      </c>
    </row>
    <row r="4068" spans="1:2" x14ac:dyDescent="0.35">
      <c r="A4068" s="25">
        <v>41058</v>
      </c>
      <c r="B4068">
        <v>15.47</v>
      </c>
    </row>
    <row r="4069" spans="1:2" x14ac:dyDescent="0.35">
      <c r="A4069" s="25">
        <v>41059</v>
      </c>
      <c r="B4069">
        <v>15.25</v>
      </c>
    </row>
    <row r="4070" spans="1:2" x14ac:dyDescent="0.35">
      <c r="A4070" s="25">
        <v>41060</v>
      </c>
      <c r="B4070">
        <v>15.24</v>
      </c>
    </row>
    <row r="4071" spans="1:2" x14ac:dyDescent="0.35">
      <c r="A4071" s="25">
        <v>41061</v>
      </c>
      <c r="B4071">
        <v>14.92</v>
      </c>
    </row>
    <row r="4072" spans="1:2" x14ac:dyDescent="0.35">
      <c r="A4072" s="25">
        <v>41064</v>
      </c>
      <c r="B4072">
        <v>15.01</v>
      </c>
    </row>
    <row r="4073" spans="1:2" x14ac:dyDescent="0.35">
      <c r="A4073" s="25">
        <v>41065</v>
      </c>
      <c r="B4073">
        <v>15.1</v>
      </c>
    </row>
    <row r="4074" spans="1:2" x14ac:dyDescent="0.35">
      <c r="A4074" s="25">
        <v>41066</v>
      </c>
      <c r="B4074">
        <v>15.36</v>
      </c>
    </row>
    <row r="4075" spans="1:2" x14ac:dyDescent="0.35">
      <c r="A4075" s="25">
        <v>41067</v>
      </c>
      <c r="B4075">
        <v>15.36</v>
      </c>
    </row>
    <row r="4076" spans="1:2" x14ac:dyDescent="0.35">
      <c r="A4076" s="25">
        <v>41068</v>
      </c>
      <c r="B4076">
        <v>15.65</v>
      </c>
    </row>
    <row r="4077" spans="1:2" x14ac:dyDescent="0.35">
      <c r="A4077" s="25">
        <v>41071</v>
      </c>
      <c r="B4077">
        <v>15.3</v>
      </c>
    </row>
    <row r="4078" spans="1:2" x14ac:dyDescent="0.35">
      <c r="A4078" s="25">
        <v>41072</v>
      </c>
      <c r="B4078">
        <v>15.47</v>
      </c>
    </row>
    <row r="4079" spans="1:2" x14ac:dyDescent="0.35">
      <c r="A4079" s="25">
        <v>41073</v>
      </c>
      <c r="B4079">
        <v>15.34</v>
      </c>
    </row>
    <row r="4080" spans="1:2" x14ac:dyDescent="0.35">
      <c r="A4080" s="25">
        <v>41074</v>
      </c>
      <c r="B4080">
        <v>15.36</v>
      </c>
    </row>
    <row r="4081" spans="1:2" x14ac:dyDescent="0.35">
      <c r="A4081" s="25">
        <v>41075</v>
      </c>
      <c r="B4081">
        <v>15.36</v>
      </c>
    </row>
    <row r="4082" spans="1:2" x14ac:dyDescent="0.35">
      <c r="A4082" s="25">
        <v>41078</v>
      </c>
      <c r="B4082">
        <v>15.49</v>
      </c>
    </row>
    <row r="4083" spans="1:2" x14ac:dyDescent="0.35">
      <c r="A4083" s="25">
        <v>41079</v>
      </c>
      <c r="B4083">
        <v>15.65</v>
      </c>
    </row>
    <row r="4084" spans="1:2" x14ac:dyDescent="0.35">
      <c r="A4084" s="25">
        <v>41080</v>
      </c>
      <c r="B4084">
        <v>15.74</v>
      </c>
    </row>
    <row r="4085" spans="1:2" x14ac:dyDescent="0.35">
      <c r="A4085" s="25">
        <v>41081</v>
      </c>
      <c r="B4085">
        <v>15.52</v>
      </c>
    </row>
    <row r="4086" spans="1:2" x14ac:dyDescent="0.35">
      <c r="A4086" s="25">
        <v>41082</v>
      </c>
      <c r="B4086">
        <v>15.61</v>
      </c>
    </row>
    <row r="4087" spans="1:2" x14ac:dyDescent="0.35">
      <c r="A4087" s="25">
        <v>41085</v>
      </c>
      <c r="B4087">
        <v>15.44</v>
      </c>
    </row>
    <row r="4088" spans="1:2" x14ac:dyDescent="0.35">
      <c r="A4088" s="25">
        <v>41086</v>
      </c>
      <c r="B4088">
        <v>15.35</v>
      </c>
    </row>
    <row r="4089" spans="1:2" x14ac:dyDescent="0.35">
      <c r="A4089" s="25">
        <v>41087</v>
      </c>
      <c r="B4089">
        <v>15.52</v>
      </c>
    </row>
    <row r="4090" spans="1:2" x14ac:dyDescent="0.35">
      <c r="A4090" s="25">
        <v>41088</v>
      </c>
      <c r="B4090">
        <v>15.45</v>
      </c>
    </row>
    <row r="4091" spans="1:2" x14ac:dyDescent="0.35">
      <c r="A4091" s="25">
        <v>41089</v>
      </c>
      <c r="B4091">
        <v>15.83</v>
      </c>
    </row>
    <row r="4092" spans="1:2" x14ac:dyDescent="0.35">
      <c r="A4092" s="25">
        <v>41092</v>
      </c>
      <c r="B4092">
        <v>15.84</v>
      </c>
    </row>
    <row r="4093" spans="1:2" x14ac:dyDescent="0.35">
      <c r="A4093" s="25">
        <v>41093</v>
      </c>
      <c r="B4093">
        <v>15.98</v>
      </c>
    </row>
    <row r="4094" spans="1:2" x14ac:dyDescent="0.35">
      <c r="A4094" s="25">
        <v>41095</v>
      </c>
      <c r="B4094">
        <v>15.85</v>
      </c>
    </row>
    <row r="4095" spans="1:2" x14ac:dyDescent="0.35">
      <c r="A4095" s="25">
        <v>41096</v>
      </c>
      <c r="B4095">
        <v>15.78</v>
      </c>
    </row>
    <row r="4096" spans="1:2" x14ac:dyDescent="0.35">
      <c r="A4096" s="25">
        <v>41099</v>
      </c>
      <c r="B4096">
        <v>15.75</v>
      </c>
    </row>
    <row r="4097" spans="1:2" x14ac:dyDescent="0.35">
      <c r="A4097" s="25">
        <v>41100</v>
      </c>
      <c r="B4097">
        <v>15.82</v>
      </c>
    </row>
    <row r="4098" spans="1:2" x14ac:dyDescent="0.35">
      <c r="A4098" s="25">
        <v>41101</v>
      </c>
      <c r="B4098">
        <v>15.8</v>
      </c>
    </row>
    <row r="4099" spans="1:2" x14ac:dyDescent="0.35">
      <c r="A4099" s="25">
        <v>41102</v>
      </c>
      <c r="B4099">
        <v>15.69</v>
      </c>
    </row>
    <row r="4100" spans="1:2" x14ac:dyDescent="0.35">
      <c r="A4100" s="25">
        <v>41103</v>
      </c>
      <c r="B4100">
        <v>15.74</v>
      </c>
    </row>
    <row r="4101" spans="1:2" x14ac:dyDescent="0.35">
      <c r="A4101" s="25">
        <v>41106</v>
      </c>
      <c r="B4101">
        <v>15.65</v>
      </c>
    </row>
    <row r="4102" spans="1:2" x14ac:dyDescent="0.35">
      <c r="A4102" s="25">
        <v>41107</v>
      </c>
      <c r="B4102">
        <v>15.6</v>
      </c>
    </row>
    <row r="4103" spans="1:2" x14ac:dyDescent="0.35">
      <c r="A4103" s="25">
        <v>41108</v>
      </c>
      <c r="B4103">
        <v>15.7</v>
      </c>
    </row>
    <row r="4104" spans="1:2" x14ac:dyDescent="0.35">
      <c r="A4104" s="25">
        <v>41109</v>
      </c>
      <c r="B4104">
        <v>15.73</v>
      </c>
    </row>
    <row r="4105" spans="1:2" x14ac:dyDescent="0.35">
      <c r="A4105" s="25">
        <v>41110</v>
      </c>
      <c r="B4105">
        <v>15.92</v>
      </c>
    </row>
    <row r="4106" spans="1:2" x14ac:dyDescent="0.35">
      <c r="A4106" s="25">
        <v>41113</v>
      </c>
      <c r="B4106">
        <v>15.76</v>
      </c>
    </row>
    <row r="4107" spans="1:2" x14ac:dyDescent="0.35">
      <c r="A4107" s="25">
        <v>41114</v>
      </c>
      <c r="B4107">
        <v>15.43</v>
      </c>
    </row>
    <row r="4108" spans="1:2" x14ac:dyDescent="0.35">
      <c r="A4108" s="25">
        <v>41115</v>
      </c>
      <c r="B4108">
        <v>15.5</v>
      </c>
    </row>
    <row r="4109" spans="1:2" x14ac:dyDescent="0.35">
      <c r="A4109" s="25">
        <v>41116</v>
      </c>
      <c r="B4109">
        <v>15.8</v>
      </c>
    </row>
    <row r="4110" spans="1:2" x14ac:dyDescent="0.35">
      <c r="A4110" s="25">
        <v>41117</v>
      </c>
      <c r="B4110">
        <v>16.11</v>
      </c>
    </row>
    <row r="4111" spans="1:2" x14ac:dyDescent="0.35">
      <c r="A4111" s="25">
        <v>41120</v>
      </c>
      <c r="B4111">
        <v>15.98</v>
      </c>
    </row>
    <row r="4112" spans="1:2" x14ac:dyDescent="0.35">
      <c r="A4112" s="25">
        <v>41121</v>
      </c>
      <c r="B4112">
        <v>15.84</v>
      </c>
    </row>
    <row r="4113" spans="1:2" x14ac:dyDescent="0.35">
      <c r="A4113" s="25">
        <v>41122</v>
      </c>
      <c r="B4113">
        <v>15.99</v>
      </c>
    </row>
    <row r="4114" spans="1:2" x14ac:dyDescent="0.35">
      <c r="A4114" s="25">
        <v>41123</v>
      </c>
      <c r="B4114">
        <v>15.75</v>
      </c>
    </row>
    <row r="4115" spans="1:2" x14ac:dyDescent="0.35">
      <c r="A4115" s="25">
        <v>41124</v>
      </c>
      <c r="B4115">
        <v>15.97</v>
      </c>
    </row>
    <row r="4116" spans="1:2" x14ac:dyDescent="0.35">
      <c r="A4116" s="25">
        <v>41127</v>
      </c>
      <c r="B4116">
        <v>16.04</v>
      </c>
    </row>
    <row r="4117" spans="1:2" x14ac:dyDescent="0.35">
      <c r="A4117" s="25">
        <v>41128</v>
      </c>
      <c r="B4117">
        <v>16.22</v>
      </c>
    </row>
    <row r="4118" spans="1:2" x14ac:dyDescent="0.35">
      <c r="A4118" s="25">
        <v>41129</v>
      </c>
      <c r="B4118">
        <v>16.170000000000002</v>
      </c>
    </row>
    <row r="4119" spans="1:2" x14ac:dyDescent="0.35">
      <c r="A4119" s="25">
        <v>41130</v>
      </c>
      <c r="B4119">
        <v>16.010000000000002</v>
      </c>
    </row>
    <row r="4120" spans="1:2" x14ac:dyDescent="0.35">
      <c r="A4120" s="25">
        <v>41131</v>
      </c>
      <c r="B4120">
        <v>15.15</v>
      </c>
    </row>
    <row r="4121" spans="1:2" x14ac:dyDescent="0.35">
      <c r="A4121" s="25">
        <v>41134</v>
      </c>
      <c r="B4121">
        <v>15.02</v>
      </c>
    </row>
    <row r="4122" spans="1:2" x14ac:dyDescent="0.35">
      <c r="A4122" s="25">
        <v>41135</v>
      </c>
      <c r="B4122">
        <v>14.73</v>
      </c>
    </row>
    <row r="4123" spans="1:2" x14ac:dyDescent="0.35">
      <c r="A4123" s="25">
        <v>41136</v>
      </c>
      <c r="B4123">
        <v>14.76</v>
      </c>
    </row>
    <row r="4124" spans="1:2" x14ac:dyDescent="0.35">
      <c r="A4124" s="25">
        <v>41137</v>
      </c>
      <c r="B4124">
        <v>14.99</v>
      </c>
    </row>
    <row r="4125" spans="1:2" x14ac:dyDescent="0.35">
      <c r="A4125" s="25">
        <v>41138</v>
      </c>
      <c r="B4125">
        <v>15.03</v>
      </c>
    </row>
    <row r="4126" spans="1:2" x14ac:dyDescent="0.35">
      <c r="A4126" s="25">
        <v>41141</v>
      </c>
      <c r="B4126">
        <v>14.96</v>
      </c>
    </row>
    <row r="4127" spans="1:2" x14ac:dyDescent="0.35">
      <c r="A4127" s="25">
        <v>41142</v>
      </c>
      <c r="B4127">
        <v>14.97</v>
      </c>
    </row>
    <row r="4128" spans="1:2" x14ac:dyDescent="0.35">
      <c r="A4128" s="25">
        <v>41143</v>
      </c>
      <c r="B4128">
        <v>14.92</v>
      </c>
    </row>
    <row r="4129" spans="1:2" x14ac:dyDescent="0.35">
      <c r="A4129" s="25">
        <v>41144</v>
      </c>
      <c r="B4129">
        <v>14.87</v>
      </c>
    </row>
    <row r="4130" spans="1:2" x14ac:dyDescent="0.35">
      <c r="A4130" s="25">
        <v>41145</v>
      </c>
      <c r="B4130">
        <v>14.92</v>
      </c>
    </row>
    <row r="4131" spans="1:2" x14ac:dyDescent="0.35">
      <c r="A4131" s="25">
        <v>41148</v>
      </c>
      <c r="B4131">
        <v>14.85</v>
      </c>
    </row>
    <row r="4132" spans="1:2" x14ac:dyDescent="0.35">
      <c r="A4132" s="25">
        <v>41149</v>
      </c>
      <c r="B4132">
        <v>14.72</v>
      </c>
    </row>
    <row r="4133" spans="1:2" x14ac:dyDescent="0.35">
      <c r="A4133" s="25">
        <v>41150</v>
      </c>
      <c r="B4133">
        <v>14.84</v>
      </c>
    </row>
    <row r="4134" spans="1:2" x14ac:dyDescent="0.35">
      <c r="A4134" s="25">
        <v>41151</v>
      </c>
      <c r="B4134">
        <v>14.67</v>
      </c>
    </row>
    <row r="4135" spans="1:2" x14ac:dyDescent="0.35">
      <c r="A4135" s="25">
        <v>41152</v>
      </c>
      <c r="B4135">
        <v>14.65</v>
      </c>
    </row>
    <row r="4136" spans="1:2" x14ac:dyDescent="0.35">
      <c r="A4136" s="25">
        <v>41156</v>
      </c>
      <c r="B4136">
        <v>14.89</v>
      </c>
    </row>
    <row r="4137" spans="1:2" x14ac:dyDescent="0.35">
      <c r="A4137" s="25">
        <v>41157</v>
      </c>
      <c r="B4137">
        <v>15.09</v>
      </c>
    </row>
    <row r="4138" spans="1:2" x14ac:dyDescent="0.35">
      <c r="A4138" s="25">
        <v>41158</v>
      </c>
      <c r="B4138">
        <v>15.11</v>
      </c>
    </row>
    <row r="4139" spans="1:2" x14ac:dyDescent="0.35">
      <c r="A4139" s="25">
        <v>41159</v>
      </c>
      <c r="B4139">
        <v>15.22</v>
      </c>
    </row>
    <row r="4140" spans="1:2" x14ac:dyDescent="0.35">
      <c r="A4140" s="25">
        <v>41162</v>
      </c>
      <c r="B4140">
        <v>15.11</v>
      </c>
    </row>
    <row r="4141" spans="1:2" x14ac:dyDescent="0.35">
      <c r="A4141" s="25">
        <v>41163</v>
      </c>
      <c r="B4141">
        <v>15.16</v>
      </c>
    </row>
    <row r="4142" spans="1:2" x14ac:dyDescent="0.35">
      <c r="A4142" s="25">
        <v>41164</v>
      </c>
      <c r="B4142">
        <v>15.4</v>
      </c>
    </row>
    <row r="4143" spans="1:2" x14ac:dyDescent="0.35">
      <c r="A4143" s="25">
        <v>41165</v>
      </c>
      <c r="B4143">
        <v>15.6</v>
      </c>
    </row>
    <row r="4144" spans="1:2" x14ac:dyDescent="0.35">
      <c r="A4144" s="25">
        <v>41166</v>
      </c>
      <c r="B4144">
        <v>15.77</v>
      </c>
    </row>
    <row r="4145" spans="1:2" x14ac:dyDescent="0.35">
      <c r="A4145" s="25">
        <v>41169</v>
      </c>
      <c r="B4145">
        <v>15.68</v>
      </c>
    </row>
    <row r="4146" spans="1:2" x14ac:dyDescent="0.35">
      <c r="A4146" s="25">
        <v>41170</v>
      </c>
      <c r="B4146">
        <v>15.91</v>
      </c>
    </row>
    <row r="4147" spans="1:2" x14ac:dyDescent="0.35">
      <c r="A4147" s="25">
        <v>41171</v>
      </c>
      <c r="B4147">
        <v>15.86</v>
      </c>
    </row>
    <row r="4148" spans="1:2" x14ac:dyDescent="0.35">
      <c r="A4148" s="25">
        <v>41172</v>
      </c>
      <c r="B4148">
        <v>15.79</v>
      </c>
    </row>
    <row r="4149" spans="1:2" x14ac:dyDescent="0.35">
      <c r="A4149" s="25">
        <v>41173</v>
      </c>
      <c r="B4149">
        <v>15.74</v>
      </c>
    </row>
    <row r="4150" spans="1:2" x14ac:dyDescent="0.35">
      <c r="A4150" s="25">
        <v>41176</v>
      </c>
      <c r="B4150">
        <v>16</v>
      </c>
    </row>
    <row r="4151" spans="1:2" x14ac:dyDescent="0.35">
      <c r="A4151" s="25">
        <v>41177</v>
      </c>
      <c r="B4151">
        <v>15.68</v>
      </c>
    </row>
    <row r="4152" spans="1:2" x14ac:dyDescent="0.35">
      <c r="A4152" s="25">
        <v>41178</v>
      </c>
      <c r="B4152">
        <v>15.61</v>
      </c>
    </row>
    <row r="4153" spans="1:2" x14ac:dyDescent="0.35">
      <c r="A4153" s="25">
        <v>41179</v>
      </c>
      <c r="B4153">
        <v>16.04</v>
      </c>
    </row>
    <row r="4154" spans="1:2" x14ac:dyDescent="0.35">
      <c r="A4154" s="25">
        <v>41180</v>
      </c>
      <c r="B4154">
        <v>15.98</v>
      </c>
    </row>
    <row r="4155" spans="1:2" x14ac:dyDescent="0.35">
      <c r="A4155" s="25">
        <v>41183</v>
      </c>
      <c r="B4155">
        <v>15.83</v>
      </c>
    </row>
    <row r="4156" spans="1:2" x14ac:dyDescent="0.35">
      <c r="A4156" s="25">
        <v>41184</v>
      </c>
      <c r="B4156">
        <v>15.94</v>
      </c>
    </row>
    <row r="4157" spans="1:2" x14ac:dyDescent="0.35">
      <c r="A4157" s="25">
        <v>41185</v>
      </c>
      <c r="B4157">
        <v>16.21</v>
      </c>
    </row>
    <row r="4158" spans="1:2" x14ac:dyDescent="0.35">
      <c r="A4158" s="25">
        <v>41186</v>
      </c>
      <c r="B4158">
        <v>16.27</v>
      </c>
    </row>
    <row r="4159" spans="1:2" x14ac:dyDescent="0.35">
      <c r="A4159" s="25">
        <v>41187</v>
      </c>
      <c r="B4159">
        <v>16.09</v>
      </c>
    </row>
    <row r="4160" spans="1:2" x14ac:dyDescent="0.35">
      <c r="A4160" s="25">
        <v>41190</v>
      </c>
      <c r="B4160">
        <v>16.03</v>
      </c>
    </row>
    <row r="4161" spans="1:2" x14ac:dyDescent="0.35">
      <c r="A4161" s="25">
        <v>41191</v>
      </c>
      <c r="B4161">
        <v>15.85</v>
      </c>
    </row>
    <row r="4162" spans="1:2" x14ac:dyDescent="0.35">
      <c r="A4162" s="25">
        <v>41192</v>
      </c>
      <c r="B4162">
        <v>15.83</v>
      </c>
    </row>
    <row r="4163" spans="1:2" x14ac:dyDescent="0.35">
      <c r="A4163" s="25">
        <v>41193</v>
      </c>
      <c r="B4163">
        <v>15.92</v>
      </c>
    </row>
    <row r="4164" spans="1:2" x14ac:dyDescent="0.35">
      <c r="A4164" s="25">
        <v>41194</v>
      </c>
      <c r="B4164">
        <v>15.88</v>
      </c>
    </row>
    <row r="4165" spans="1:2" x14ac:dyDescent="0.35">
      <c r="A4165" s="25">
        <v>41197</v>
      </c>
      <c r="B4165">
        <v>15.68</v>
      </c>
    </row>
    <row r="4166" spans="1:2" x14ac:dyDescent="0.35">
      <c r="A4166" s="25">
        <v>41198</v>
      </c>
      <c r="B4166">
        <v>15.92</v>
      </c>
    </row>
    <row r="4167" spans="1:2" x14ac:dyDescent="0.35">
      <c r="A4167" s="25">
        <v>41199</v>
      </c>
      <c r="B4167">
        <v>16.09</v>
      </c>
    </row>
    <row r="4168" spans="1:2" x14ac:dyDescent="0.35">
      <c r="A4168" s="25">
        <v>41200</v>
      </c>
      <c r="B4168">
        <v>16</v>
      </c>
    </row>
    <row r="4169" spans="1:2" x14ac:dyDescent="0.35">
      <c r="A4169" s="25">
        <v>41201</v>
      </c>
      <c r="B4169">
        <v>15.84</v>
      </c>
    </row>
    <row r="4170" spans="1:2" x14ac:dyDescent="0.35">
      <c r="A4170" s="25">
        <v>41204</v>
      </c>
      <c r="B4170">
        <v>15.77</v>
      </c>
    </row>
    <row r="4171" spans="1:2" x14ac:dyDescent="0.35">
      <c r="A4171" s="25">
        <v>41205</v>
      </c>
      <c r="B4171">
        <v>16.670000000000002</v>
      </c>
    </row>
    <row r="4172" spans="1:2" x14ac:dyDescent="0.35">
      <c r="A4172" s="25">
        <v>41206</v>
      </c>
      <c r="B4172">
        <v>16.55</v>
      </c>
    </row>
    <row r="4173" spans="1:2" x14ac:dyDescent="0.35">
      <c r="A4173" s="25">
        <v>41207</v>
      </c>
      <c r="B4173">
        <v>16.61</v>
      </c>
    </row>
    <row r="4174" spans="1:2" x14ac:dyDescent="0.35">
      <c r="A4174" s="25">
        <v>41208</v>
      </c>
      <c r="B4174">
        <v>16.79</v>
      </c>
    </row>
    <row r="4175" spans="1:2" x14ac:dyDescent="0.35">
      <c r="A4175" s="25">
        <v>41213</v>
      </c>
      <c r="B4175">
        <v>16.84</v>
      </c>
    </row>
    <row r="4176" spans="1:2" x14ac:dyDescent="0.35">
      <c r="A4176" s="25">
        <v>41214</v>
      </c>
      <c r="B4176">
        <v>16.95</v>
      </c>
    </row>
    <row r="4177" spans="1:2" x14ac:dyDescent="0.35">
      <c r="A4177" s="25">
        <v>41215</v>
      </c>
      <c r="B4177">
        <v>17.11</v>
      </c>
    </row>
    <row r="4178" spans="1:2" x14ac:dyDescent="0.35">
      <c r="A4178" s="25">
        <v>41218</v>
      </c>
      <c r="B4178">
        <v>17.37</v>
      </c>
    </row>
    <row r="4179" spans="1:2" x14ac:dyDescent="0.35">
      <c r="A4179" s="25">
        <v>41219</v>
      </c>
      <c r="B4179">
        <v>17.46</v>
      </c>
    </row>
    <row r="4180" spans="1:2" x14ac:dyDescent="0.35">
      <c r="A4180" s="25">
        <v>41220</v>
      </c>
      <c r="B4180">
        <v>17.39</v>
      </c>
    </row>
    <row r="4181" spans="1:2" x14ac:dyDescent="0.35">
      <c r="A4181" s="25">
        <v>41221</v>
      </c>
      <c r="B4181">
        <v>17.239999999999998</v>
      </c>
    </row>
    <row r="4182" spans="1:2" x14ac:dyDescent="0.35">
      <c r="A4182" s="25">
        <v>41222</v>
      </c>
      <c r="B4182">
        <v>17.260000000000002</v>
      </c>
    </row>
    <row r="4183" spans="1:2" x14ac:dyDescent="0.35">
      <c r="A4183" s="25">
        <v>41225</v>
      </c>
      <c r="B4183">
        <v>17.510000000000002</v>
      </c>
    </row>
    <row r="4184" spans="1:2" x14ac:dyDescent="0.35">
      <c r="A4184" s="25">
        <v>41226</v>
      </c>
      <c r="B4184">
        <v>17.850000000000001</v>
      </c>
    </row>
    <row r="4185" spans="1:2" x14ac:dyDescent="0.35">
      <c r="A4185" s="25">
        <v>41227</v>
      </c>
      <c r="B4185">
        <v>17.829999999999998</v>
      </c>
    </row>
    <row r="4186" spans="1:2" x14ac:dyDescent="0.35">
      <c r="A4186" s="25">
        <v>41228</v>
      </c>
      <c r="B4186">
        <v>17.89</v>
      </c>
    </row>
    <row r="4187" spans="1:2" x14ac:dyDescent="0.35">
      <c r="A4187" s="25">
        <v>41229</v>
      </c>
      <c r="B4187">
        <v>17.86</v>
      </c>
    </row>
    <row r="4188" spans="1:2" x14ac:dyDescent="0.35">
      <c r="A4188" s="25">
        <v>41232</v>
      </c>
      <c r="B4188">
        <v>18.36</v>
      </c>
    </row>
    <row r="4189" spans="1:2" x14ac:dyDescent="0.35">
      <c r="A4189" s="25">
        <v>41233</v>
      </c>
      <c r="B4189">
        <v>18.239999999999998</v>
      </c>
    </row>
    <row r="4190" spans="1:2" x14ac:dyDescent="0.35">
      <c r="A4190" s="25">
        <v>41234</v>
      </c>
      <c r="B4190">
        <v>18.399999999999999</v>
      </c>
    </row>
    <row r="4191" spans="1:2" x14ac:dyDescent="0.35">
      <c r="A4191" s="25">
        <v>41236</v>
      </c>
      <c r="B4191">
        <v>18.57</v>
      </c>
    </row>
    <row r="4192" spans="1:2" x14ac:dyDescent="0.35">
      <c r="A4192" s="25">
        <v>41239</v>
      </c>
      <c r="B4192">
        <v>18.760000000000002</v>
      </c>
    </row>
    <row r="4193" spans="1:2" x14ac:dyDescent="0.35">
      <c r="A4193" s="25">
        <v>41240</v>
      </c>
      <c r="B4193">
        <v>18.93</v>
      </c>
    </row>
    <row r="4194" spans="1:2" x14ac:dyDescent="0.35">
      <c r="A4194" s="25">
        <v>41241</v>
      </c>
      <c r="B4194">
        <v>18.91</v>
      </c>
    </row>
    <row r="4195" spans="1:2" x14ac:dyDescent="0.35">
      <c r="A4195" s="25">
        <v>41242</v>
      </c>
      <c r="B4195">
        <v>18.87</v>
      </c>
    </row>
    <row r="4196" spans="1:2" x14ac:dyDescent="0.35">
      <c r="A4196" s="25">
        <v>41243</v>
      </c>
      <c r="B4196">
        <v>18.77</v>
      </c>
    </row>
    <row r="4197" spans="1:2" x14ac:dyDescent="0.35">
      <c r="A4197" s="25">
        <v>41246</v>
      </c>
      <c r="B4197">
        <v>18.55</v>
      </c>
    </row>
    <row r="4198" spans="1:2" x14ac:dyDescent="0.35">
      <c r="A4198" s="25">
        <v>41247</v>
      </c>
      <c r="B4198">
        <v>18.93</v>
      </c>
    </row>
    <row r="4199" spans="1:2" x14ac:dyDescent="0.35">
      <c r="A4199" s="25">
        <v>41248</v>
      </c>
      <c r="B4199">
        <v>18.89</v>
      </c>
    </row>
    <row r="4200" spans="1:2" x14ac:dyDescent="0.35">
      <c r="A4200" s="25">
        <v>41249</v>
      </c>
      <c r="B4200">
        <v>19.2</v>
      </c>
    </row>
    <row r="4201" spans="1:2" x14ac:dyDescent="0.35">
      <c r="A4201" s="25">
        <v>41250</v>
      </c>
      <c r="B4201">
        <v>19.2</v>
      </c>
    </row>
    <row r="4202" spans="1:2" x14ac:dyDescent="0.35">
      <c r="A4202" s="25">
        <v>41253</v>
      </c>
      <c r="B4202">
        <v>19.43</v>
      </c>
    </row>
    <row r="4203" spans="1:2" x14ac:dyDescent="0.35">
      <c r="A4203" s="25">
        <v>41254</v>
      </c>
      <c r="B4203">
        <v>19.52</v>
      </c>
    </row>
    <row r="4204" spans="1:2" x14ac:dyDescent="0.35">
      <c r="A4204" s="25">
        <v>41255</v>
      </c>
      <c r="B4204">
        <v>19.38</v>
      </c>
    </row>
    <row r="4205" spans="1:2" x14ac:dyDescent="0.35">
      <c r="A4205" s="25">
        <v>41256</v>
      </c>
      <c r="B4205">
        <v>19.350000000000001</v>
      </c>
    </row>
    <row r="4206" spans="1:2" x14ac:dyDescent="0.35">
      <c r="A4206" s="25">
        <v>41257</v>
      </c>
      <c r="B4206">
        <v>19.64</v>
      </c>
    </row>
    <row r="4207" spans="1:2" x14ac:dyDescent="0.35">
      <c r="A4207" s="25">
        <v>41260</v>
      </c>
      <c r="B4207">
        <v>19.690000000000001</v>
      </c>
    </row>
    <row r="4208" spans="1:2" x14ac:dyDescent="0.35">
      <c r="A4208" s="25">
        <v>41261</v>
      </c>
      <c r="B4208">
        <v>19.62</v>
      </c>
    </row>
    <row r="4209" spans="1:2" x14ac:dyDescent="0.35">
      <c r="A4209" s="25">
        <v>41262</v>
      </c>
      <c r="B4209">
        <v>19.600000000000001</v>
      </c>
    </row>
    <row r="4210" spans="1:2" x14ac:dyDescent="0.35">
      <c r="A4210" s="25">
        <v>41263</v>
      </c>
      <c r="B4210">
        <v>19.690000000000001</v>
      </c>
    </row>
    <row r="4211" spans="1:2" x14ac:dyDescent="0.35">
      <c r="A4211" s="25">
        <v>41264</v>
      </c>
      <c r="B4211">
        <v>19.350000000000001</v>
      </c>
    </row>
    <row r="4212" spans="1:2" x14ac:dyDescent="0.35">
      <c r="A4212" s="25">
        <v>41267</v>
      </c>
      <c r="B4212">
        <v>19.649999999999999</v>
      </c>
    </row>
    <row r="4213" spans="1:2" x14ac:dyDescent="0.35">
      <c r="A4213" s="25">
        <v>41269</v>
      </c>
      <c r="B4213">
        <v>19.57</v>
      </c>
    </row>
    <row r="4214" spans="1:2" x14ac:dyDescent="0.35">
      <c r="A4214" s="25">
        <v>41270</v>
      </c>
      <c r="B4214">
        <v>19.600000000000001</v>
      </c>
    </row>
    <row r="4215" spans="1:2" x14ac:dyDescent="0.35">
      <c r="A4215" s="25">
        <v>41271</v>
      </c>
      <c r="B4215">
        <v>19.5</v>
      </c>
    </row>
    <row r="4216" spans="1:2" x14ac:dyDescent="0.35">
      <c r="A4216" s="25">
        <v>41274</v>
      </c>
      <c r="B4216">
        <v>19.899999999999999</v>
      </c>
    </row>
    <row r="4217" spans="1:2" x14ac:dyDescent="0.35">
      <c r="A4217" s="25">
        <v>41276</v>
      </c>
      <c r="B4217">
        <v>20.079999999999998</v>
      </c>
    </row>
    <row r="4218" spans="1:2" x14ac:dyDescent="0.35">
      <c r="A4218" s="25">
        <v>41277</v>
      </c>
      <c r="B4218">
        <v>19.78</v>
      </c>
    </row>
    <row r="4219" spans="1:2" x14ac:dyDescent="0.35">
      <c r="A4219" s="25">
        <v>41278</v>
      </c>
      <c r="B4219">
        <v>19.86</v>
      </c>
    </row>
    <row r="4220" spans="1:2" x14ac:dyDescent="0.35">
      <c r="A4220" s="25">
        <v>41281</v>
      </c>
      <c r="B4220">
        <v>19.399999999999999</v>
      </c>
    </row>
    <row r="4221" spans="1:2" x14ac:dyDescent="0.35">
      <c r="A4221" s="25">
        <v>41282</v>
      </c>
      <c r="B4221">
        <v>19.66</v>
      </c>
    </row>
    <row r="4222" spans="1:2" x14ac:dyDescent="0.35">
      <c r="A4222" s="25">
        <v>41283</v>
      </c>
      <c r="B4222">
        <v>19.32</v>
      </c>
    </row>
    <row r="4223" spans="1:2" x14ac:dyDescent="0.35">
      <c r="A4223" s="25">
        <v>41284</v>
      </c>
      <c r="B4223">
        <v>18.989999999999998</v>
      </c>
    </row>
    <row r="4224" spans="1:2" x14ac:dyDescent="0.35">
      <c r="A4224" s="25">
        <v>41285</v>
      </c>
      <c r="B4224">
        <v>19.29</v>
      </c>
    </row>
    <row r="4225" spans="1:2" x14ac:dyDescent="0.35">
      <c r="A4225" s="25">
        <v>41288</v>
      </c>
      <c r="B4225">
        <v>19.43</v>
      </c>
    </row>
    <row r="4226" spans="1:2" x14ac:dyDescent="0.35">
      <c r="A4226" s="25">
        <v>41289</v>
      </c>
      <c r="B4226">
        <v>19.52</v>
      </c>
    </row>
    <row r="4227" spans="1:2" x14ac:dyDescent="0.35">
      <c r="A4227" s="25">
        <v>41290</v>
      </c>
      <c r="B4227">
        <v>20.07</v>
      </c>
    </row>
    <row r="4228" spans="1:2" x14ac:dyDescent="0.35">
      <c r="A4228" s="25">
        <v>41291</v>
      </c>
      <c r="B4228">
        <v>20.13</v>
      </c>
    </row>
    <row r="4229" spans="1:2" x14ac:dyDescent="0.35">
      <c r="A4229" s="25">
        <v>41292</v>
      </c>
      <c r="B4229">
        <v>20.02</v>
      </c>
    </row>
    <row r="4230" spans="1:2" x14ac:dyDescent="0.35">
      <c r="A4230" s="25">
        <v>41296</v>
      </c>
      <c r="B4230">
        <v>19.899999999999999</v>
      </c>
    </row>
    <row r="4231" spans="1:2" x14ac:dyDescent="0.35">
      <c r="A4231" s="25">
        <v>41297</v>
      </c>
      <c r="B4231">
        <v>20.11</v>
      </c>
    </row>
    <row r="4232" spans="1:2" x14ac:dyDescent="0.35">
      <c r="A4232" s="25">
        <v>41298</v>
      </c>
      <c r="B4232">
        <v>20.440000000000001</v>
      </c>
    </row>
    <row r="4233" spans="1:2" x14ac:dyDescent="0.35">
      <c r="A4233" s="25">
        <v>41299</v>
      </c>
      <c r="B4233">
        <v>20.37</v>
      </c>
    </row>
    <row r="4234" spans="1:2" x14ac:dyDescent="0.35">
      <c r="A4234" s="25">
        <v>41302</v>
      </c>
      <c r="B4234">
        <v>20.309999999999999</v>
      </c>
    </row>
    <row r="4235" spans="1:2" x14ac:dyDescent="0.35">
      <c r="A4235" s="25">
        <v>41303</v>
      </c>
      <c r="B4235">
        <v>19.7</v>
      </c>
    </row>
    <row r="4236" spans="1:2" x14ac:dyDescent="0.35">
      <c r="A4236" s="25">
        <v>41304</v>
      </c>
      <c r="B4236">
        <v>20.12</v>
      </c>
    </row>
    <row r="4237" spans="1:2" x14ac:dyDescent="0.35">
      <c r="A4237" s="25">
        <v>41305</v>
      </c>
      <c r="B4237">
        <v>19.63</v>
      </c>
    </row>
    <row r="4238" spans="1:2" x14ac:dyDescent="0.35">
      <c r="A4238" s="25">
        <v>41306</v>
      </c>
      <c r="B4238">
        <v>19.760000000000002</v>
      </c>
    </row>
    <row r="4239" spans="1:2" x14ac:dyDescent="0.35">
      <c r="A4239" s="25">
        <v>41309</v>
      </c>
      <c r="B4239">
        <v>19.34</v>
      </c>
    </row>
    <row r="4240" spans="1:2" x14ac:dyDescent="0.35">
      <c r="A4240" s="25">
        <v>41310</v>
      </c>
      <c r="B4240">
        <v>19.66</v>
      </c>
    </row>
    <row r="4241" spans="1:2" x14ac:dyDescent="0.35">
      <c r="A4241" s="25">
        <v>41311</v>
      </c>
      <c r="B4241">
        <v>19.850000000000001</v>
      </c>
    </row>
    <row r="4242" spans="1:2" x14ac:dyDescent="0.35">
      <c r="A4242" s="25">
        <v>41312</v>
      </c>
      <c r="B4242">
        <v>20.32</v>
      </c>
    </row>
    <row r="4243" spans="1:2" x14ac:dyDescent="0.35">
      <c r="A4243" s="25">
        <v>41313</v>
      </c>
      <c r="B4243">
        <v>20.5</v>
      </c>
    </row>
    <row r="4244" spans="1:2" x14ac:dyDescent="0.35">
      <c r="A4244" s="25">
        <v>41316</v>
      </c>
      <c r="B4244">
        <v>20.9</v>
      </c>
    </row>
    <row r="4245" spans="1:2" x14ac:dyDescent="0.35">
      <c r="A4245" s="25">
        <v>41317</v>
      </c>
      <c r="B4245">
        <v>21.21</v>
      </c>
    </row>
    <row r="4246" spans="1:2" x14ac:dyDescent="0.35">
      <c r="A4246" s="25">
        <v>41318</v>
      </c>
      <c r="B4246">
        <v>21.15</v>
      </c>
    </row>
    <row r="4247" spans="1:2" x14ac:dyDescent="0.35">
      <c r="A4247" s="25">
        <v>41319</v>
      </c>
      <c r="B4247">
        <v>21.18</v>
      </c>
    </row>
    <row r="4248" spans="1:2" x14ac:dyDescent="0.35">
      <c r="A4248" s="25">
        <v>41320</v>
      </c>
      <c r="B4248">
        <v>21.02</v>
      </c>
    </row>
    <row r="4249" spans="1:2" x14ac:dyDescent="0.35">
      <c r="A4249" s="25">
        <v>41324</v>
      </c>
      <c r="B4249">
        <v>21.29</v>
      </c>
    </row>
    <row r="4250" spans="1:2" x14ac:dyDescent="0.35">
      <c r="A4250" s="25">
        <v>41325</v>
      </c>
      <c r="B4250">
        <v>20.92</v>
      </c>
    </row>
    <row r="4251" spans="1:2" x14ac:dyDescent="0.35">
      <c r="A4251" s="25">
        <v>41326</v>
      </c>
      <c r="B4251">
        <v>20.83</v>
      </c>
    </row>
    <row r="4252" spans="1:2" x14ac:dyDescent="0.35">
      <c r="A4252" s="25">
        <v>41327</v>
      </c>
      <c r="B4252">
        <v>21.22</v>
      </c>
    </row>
    <row r="4253" spans="1:2" x14ac:dyDescent="0.35">
      <c r="A4253" s="25">
        <v>41330</v>
      </c>
      <c r="B4253">
        <v>20.73</v>
      </c>
    </row>
    <row r="4254" spans="1:2" x14ac:dyDescent="0.35">
      <c r="A4254" s="25">
        <v>41331</v>
      </c>
      <c r="B4254">
        <v>20.76</v>
      </c>
    </row>
    <row r="4255" spans="1:2" x14ac:dyDescent="0.35">
      <c r="A4255" s="25">
        <v>41332</v>
      </c>
      <c r="B4255">
        <v>21.16</v>
      </c>
    </row>
    <row r="4256" spans="1:2" x14ac:dyDescent="0.35">
      <c r="A4256" s="25">
        <v>41333</v>
      </c>
      <c r="B4256">
        <v>21.31</v>
      </c>
    </row>
    <row r="4257" spans="1:2" x14ac:dyDescent="0.35">
      <c r="A4257" s="25">
        <v>41334</v>
      </c>
      <c r="B4257">
        <v>21.94</v>
      </c>
    </row>
    <row r="4258" spans="1:2" x14ac:dyDescent="0.35">
      <c r="A4258" s="25">
        <v>41337</v>
      </c>
      <c r="B4258">
        <v>22.7</v>
      </c>
    </row>
    <row r="4259" spans="1:2" x14ac:dyDescent="0.35">
      <c r="A4259" s="25">
        <v>41338</v>
      </c>
      <c r="B4259">
        <v>22.95</v>
      </c>
    </row>
    <row r="4260" spans="1:2" x14ac:dyDescent="0.35">
      <c r="A4260" s="25">
        <v>41339</v>
      </c>
      <c r="B4260">
        <v>22.8</v>
      </c>
    </row>
    <row r="4261" spans="1:2" x14ac:dyDescent="0.35">
      <c r="A4261" s="25">
        <v>41340</v>
      </c>
      <c r="B4261">
        <v>22.7</v>
      </c>
    </row>
    <row r="4262" spans="1:2" x14ac:dyDescent="0.35">
      <c r="A4262" s="25">
        <v>41341</v>
      </c>
      <c r="B4262">
        <v>22.9</v>
      </c>
    </row>
    <row r="4263" spans="1:2" x14ac:dyDescent="0.35">
      <c r="A4263" s="25">
        <v>41344</v>
      </c>
      <c r="B4263">
        <v>22.6</v>
      </c>
    </row>
    <row r="4264" spans="1:2" x14ac:dyDescent="0.35">
      <c r="A4264" s="25">
        <v>41345</v>
      </c>
      <c r="B4264">
        <v>22.4</v>
      </c>
    </row>
    <row r="4265" spans="1:2" x14ac:dyDescent="0.35">
      <c r="A4265" s="25">
        <v>41346</v>
      </c>
      <c r="B4265">
        <v>22.34</v>
      </c>
    </row>
    <row r="4266" spans="1:2" x14ac:dyDescent="0.35">
      <c r="A4266" s="25">
        <v>41347</v>
      </c>
      <c r="B4266">
        <v>22.43</v>
      </c>
    </row>
    <row r="4267" spans="1:2" x14ac:dyDescent="0.35">
      <c r="A4267" s="25">
        <v>41348</v>
      </c>
      <c r="B4267">
        <v>22.07</v>
      </c>
    </row>
    <row r="4268" spans="1:2" x14ac:dyDescent="0.35">
      <c r="A4268" s="25">
        <v>41351</v>
      </c>
      <c r="B4268">
        <v>22.01</v>
      </c>
    </row>
    <row r="4269" spans="1:2" x14ac:dyDescent="0.35">
      <c r="A4269" s="25">
        <v>41352</v>
      </c>
      <c r="B4269">
        <v>22.17</v>
      </c>
    </row>
    <row r="4270" spans="1:2" x14ac:dyDescent="0.35">
      <c r="A4270" s="25">
        <v>41353</v>
      </c>
      <c r="B4270">
        <v>22.1</v>
      </c>
    </row>
    <row r="4271" spans="1:2" x14ac:dyDescent="0.35">
      <c r="A4271" s="25">
        <v>41354</v>
      </c>
      <c r="B4271">
        <v>22.86</v>
      </c>
    </row>
    <row r="4272" spans="1:2" x14ac:dyDescent="0.35">
      <c r="A4272" s="25">
        <v>41355</v>
      </c>
      <c r="B4272">
        <v>23.26</v>
      </c>
    </row>
    <row r="4273" spans="1:2" x14ac:dyDescent="0.35">
      <c r="A4273" s="25">
        <v>41358</v>
      </c>
      <c r="B4273">
        <v>23.38</v>
      </c>
    </row>
    <row r="4274" spans="1:2" x14ac:dyDescent="0.35">
      <c r="A4274" s="25">
        <v>41359</v>
      </c>
      <c r="B4274">
        <v>23.59</v>
      </c>
    </row>
    <row r="4275" spans="1:2" x14ac:dyDescent="0.35">
      <c r="A4275" s="25">
        <v>41360</v>
      </c>
      <c r="B4275">
        <v>23.59</v>
      </c>
    </row>
    <row r="4276" spans="1:2" x14ac:dyDescent="0.35">
      <c r="A4276" s="25">
        <v>41361</v>
      </c>
      <c r="B4276">
        <v>23.53</v>
      </c>
    </row>
    <row r="4277" spans="1:2" x14ac:dyDescent="0.35">
      <c r="A4277" s="25">
        <v>41365</v>
      </c>
      <c r="B4277">
        <v>23.5</v>
      </c>
    </row>
    <row r="4278" spans="1:2" x14ac:dyDescent="0.35">
      <c r="A4278" s="25">
        <v>41366</v>
      </c>
      <c r="B4278">
        <v>23.78</v>
      </c>
    </row>
    <row r="4279" spans="1:2" x14ac:dyDescent="0.35">
      <c r="A4279" s="25">
        <v>41367</v>
      </c>
      <c r="B4279">
        <v>23.38</v>
      </c>
    </row>
    <row r="4280" spans="1:2" x14ac:dyDescent="0.35">
      <c r="A4280" s="25">
        <v>41368</v>
      </c>
      <c r="B4280">
        <v>23.52</v>
      </c>
    </row>
    <row r="4281" spans="1:2" x14ac:dyDescent="0.35">
      <c r="A4281" s="25">
        <v>41369</v>
      </c>
      <c r="B4281">
        <v>23.3</v>
      </c>
    </row>
    <row r="4282" spans="1:2" x14ac:dyDescent="0.35">
      <c r="A4282" s="25">
        <v>41372</v>
      </c>
      <c r="B4282">
        <v>23.48</v>
      </c>
    </row>
    <row r="4283" spans="1:2" x14ac:dyDescent="0.35">
      <c r="A4283" s="25">
        <v>41373</v>
      </c>
      <c r="B4283">
        <v>23.83</v>
      </c>
    </row>
    <row r="4284" spans="1:2" x14ac:dyDescent="0.35">
      <c r="A4284" s="25">
        <v>41374</v>
      </c>
      <c r="B4284">
        <v>24.2</v>
      </c>
    </row>
    <row r="4285" spans="1:2" x14ac:dyDescent="0.35">
      <c r="A4285" s="25">
        <v>41375</v>
      </c>
      <c r="B4285">
        <v>24.49</v>
      </c>
    </row>
    <row r="4286" spans="1:2" x14ac:dyDescent="0.35">
      <c r="A4286" s="25">
        <v>41376</v>
      </c>
      <c r="B4286">
        <v>24.69</v>
      </c>
    </row>
    <row r="4287" spans="1:2" x14ac:dyDescent="0.35">
      <c r="A4287" s="25">
        <v>41379</v>
      </c>
      <c r="B4287">
        <v>23.98</v>
      </c>
    </row>
    <row r="4288" spans="1:2" x14ac:dyDescent="0.35">
      <c r="A4288" s="25">
        <v>41380</v>
      </c>
      <c r="B4288">
        <v>23.79</v>
      </c>
    </row>
    <row r="4289" spans="1:2" x14ac:dyDescent="0.35">
      <c r="A4289" s="25">
        <v>41381</v>
      </c>
      <c r="B4289">
        <v>23.7</v>
      </c>
    </row>
    <row r="4290" spans="1:2" x14ac:dyDescent="0.35">
      <c r="A4290" s="25">
        <v>41382</v>
      </c>
      <c r="B4290">
        <v>23.26</v>
      </c>
    </row>
    <row r="4291" spans="1:2" x14ac:dyDescent="0.35">
      <c r="A4291" s="25">
        <v>41383</v>
      </c>
      <c r="B4291">
        <v>23.47</v>
      </c>
    </row>
    <row r="4292" spans="1:2" x14ac:dyDescent="0.35">
      <c r="A4292" s="25">
        <v>41386</v>
      </c>
      <c r="B4292">
        <v>23.95</v>
      </c>
    </row>
    <row r="4293" spans="1:2" x14ac:dyDescent="0.35">
      <c r="A4293" s="25">
        <v>41387</v>
      </c>
      <c r="B4293">
        <v>24.38</v>
      </c>
    </row>
    <row r="4294" spans="1:2" x14ac:dyDescent="0.35">
      <c r="A4294" s="25">
        <v>41388</v>
      </c>
      <c r="B4294">
        <v>24.75</v>
      </c>
    </row>
    <row r="4295" spans="1:2" x14ac:dyDescent="0.35">
      <c r="A4295" s="25">
        <v>41389</v>
      </c>
      <c r="B4295">
        <v>25.2</v>
      </c>
    </row>
    <row r="4296" spans="1:2" x14ac:dyDescent="0.35">
      <c r="A4296" s="25">
        <v>41390</v>
      </c>
      <c r="B4296">
        <v>24.68</v>
      </c>
    </row>
    <row r="4297" spans="1:2" x14ac:dyDescent="0.35">
      <c r="A4297" s="25">
        <v>41393</v>
      </c>
      <c r="B4297">
        <v>24.43</v>
      </c>
    </row>
    <row r="4298" spans="1:2" x14ac:dyDescent="0.35">
      <c r="A4298" s="25">
        <v>41394</v>
      </c>
      <c r="B4298">
        <v>24.73</v>
      </c>
    </row>
    <row r="4299" spans="1:2" x14ac:dyDescent="0.35">
      <c r="A4299" s="25">
        <v>41395</v>
      </c>
      <c r="B4299">
        <v>24.3</v>
      </c>
    </row>
    <row r="4300" spans="1:2" x14ac:dyDescent="0.35">
      <c r="A4300" s="25">
        <v>41396</v>
      </c>
      <c r="B4300">
        <v>24.97</v>
      </c>
    </row>
    <row r="4301" spans="1:2" x14ac:dyDescent="0.35">
      <c r="A4301" s="25">
        <v>41397</v>
      </c>
      <c r="B4301">
        <v>25.07</v>
      </c>
    </row>
    <row r="4302" spans="1:2" x14ac:dyDescent="0.35">
      <c r="A4302" s="25">
        <v>41400</v>
      </c>
      <c r="B4302">
        <v>25.17</v>
      </c>
    </row>
    <row r="4303" spans="1:2" x14ac:dyDescent="0.35">
      <c r="A4303" s="25">
        <v>41401</v>
      </c>
      <c r="B4303">
        <v>26.07</v>
      </c>
    </row>
    <row r="4304" spans="1:2" x14ac:dyDescent="0.35">
      <c r="A4304" s="25">
        <v>41402</v>
      </c>
      <c r="B4304">
        <v>26.41</v>
      </c>
    </row>
    <row r="4305" spans="1:2" x14ac:dyDescent="0.35">
      <c r="A4305" s="25">
        <v>41403</v>
      </c>
      <c r="B4305">
        <v>26.24</v>
      </c>
    </row>
    <row r="4306" spans="1:2" x14ac:dyDescent="0.35">
      <c r="A4306" s="25">
        <v>41404</v>
      </c>
      <c r="B4306">
        <v>26.83</v>
      </c>
    </row>
    <row r="4307" spans="1:2" x14ac:dyDescent="0.35">
      <c r="A4307" s="25">
        <v>41407</v>
      </c>
      <c r="B4307">
        <v>26.39</v>
      </c>
    </row>
    <row r="4308" spans="1:2" x14ac:dyDescent="0.35">
      <c r="A4308" s="25">
        <v>41408</v>
      </c>
      <c r="B4308">
        <v>26.64</v>
      </c>
    </row>
    <row r="4309" spans="1:2" x14ac:dyDescent="0.35">
      <c r="A4309" s="25">
        <v>41409</v>
      </c>
      <c r="B4309">
        <v>27.34</v>
      </c>
    </row>
    <row r="4310" spans="1:2" x14ac:dyDescent="0.35">
      <c r="A4310" s="25">
        <v>41410</v>
      </c>
      <c r="B4310">
        <v>26.58</v>
      </c>
    </row>
    <row r="4311" spans="1:2" x14ac:dyDescent="0.35">
      <c r="A4311" s="25">
        <v>41411</v>
      </c>
      <c r="B4311">
        <v>26.52</v>
      </c>
    </row>
    <row r="4312" spans="1:2" x14ac:dyDescent="0.35">
      <c r="A4312" s="25">
        <v>41414</v>
      </c>
      <c r="B4312">
        <v>26.58</v>
      </c>
    </row>
    <row r="4313" spans="1:2" x14ac:dyDescent="0.35">
      <c r="A4313" s="25">
        <v>41415</v>
      </c>
      <c r="B4313">
        <v>27</v>
      </c>
    </row>
    <row r="4314" spans="1:2" x14ac:dyDescent="0.35">
      <c r="A4314" s="25">
        <v>41416</v>
      </c>
      <c r="B4314">
        <v>26.54</v>
      </c>
    </row>
    <row r="4315" spans="1:2" x14ac:dyDescent="0.35">
      <c r="A4315" s="25">
        <v>41417</v>
      </c>
      <c r="B4315">
        <v>26.02</v>
      </c>
    </row>
    <row r="4316" spans="1:2" x14ac:dyDescent="0.35">
      <c r="A4316" s="25">
        <v>41418</v>
      </c>
      <c r="B4316">
        <v>26.33</v>
      </c>
    </row>
    <row r="4317" spans="1:2" x14ac:dyDescent="0.35">
      <c r="A4317" s="25">
        <v>41422</v>
      </c>
      <c r="B4317">
        <v>26.07</v>
      </c>
    </row>
    <row r="4318" spans="1:2" x14ac:dyDescent="0.35">
      <c r="A4318" s="25">
        <v>41423</v>
      </c>
      <c r="B4318">
        <v>25.81</v>
      </c>
    </row>
    <row r="4319" spans="1:2" x14ac:dyDescent="0.35">
      <c r="A4319" s="25">
        <v>41424</v>
      </c>
      <c r="B4319">
        <v>26.33</v>
      </c>
    </row>
    <row r="4320" spans="1:2" x14ac:dyDescent="0.35">
      <c r="A4320" s="25">
        <v>41425</v>
      </c>
      <c r="B4320">
        <v>26.3</v>
      </c>
    </row>
    <row r="4321" spans="1:2" x14ac:dyDescent="0.35">
      <c r="A4321" s="25">
        <v>41428</v>
      </c>
      <c r="B4321">
        <v>26.39</v>
      </c>
    </row>
    <row r="4322" spans="1:2" x14ac:dyDescent="0.35">
      <c r="A4322" s="25">
        <v>41429</v>
      </c>
      <c r="B4322">
        <v>26.26</v>
      </c>
    </row>
    <row r="4323" spans="1:2" x14ac:dyDescent="0.35">
      <c r="A4323" s="25">
        <v>41430</v>
      </c>
      <c r="B4323">
        <v>25.75</v>
      </c>
    </row>
    <row r="4324" spans="1:2" x14ac:dyDescent="0.35">
      <c r="A4324" s="25">
        <v>41431</v>
      </c>
      <c r="B4324">
        <v>26.21</v>
      </c>
    </row>
    <row r="4325" spans="1:2" x14ac:dyDescent="0.35">
      <c r="A4325" s="25">
        <v>41432</v>
      </c>
      <c r="B4325">
        <v>27.04</v>
      </c>
    </row>
    <row r="4326" spans="1:2" x14ac:dyDescent="0.35">
      <c r="A4326" s="25">
        <v>41435</v>
      </c>
      <c r="B4326">
        <v>26.74</v>
      </c>
    </row>
    <row r="4327" spans="1:2" x14ac:dyDescent="0.35">
      <c r="A4327" s="25">
        <v>41436</v>
      </c>
      <c r="B4327">
        <v>26.4</v>
      </c>
    </row>
    <row r="4328" spans="1:2" x14ac:dyDescent="0.35">
      <c r="A4328" s="25">
        <v>41437</v>
      </c>
      <c r="B4328">
        <v>25.89</v>
      </c>
    </row>
    <row r="4329" spans="1:2" x14ac:dyDescent="0.35">
      <c r="A4329" s="25">
        <v>41438</v>
      </c>
      <c r="B4329">
        <v>26.37</v>
      </c>
    </row>
    <row r="4330" spans="1:2" x14ac:dyDescent="0.35">
      <c r="A4330" s="25">
        <v>41439</v>
      </c>
      <c r="B4330">
        <v>26.28</v>
      </c>
    </row>
    <row r="4331" spans="1:2" x14ac:dyDescent="0.35">
      <c r="A4331" s="25">
        <v>41442</v>
      </c>
      <c r="B4331">
        <v>26.54</v>
      </c>
    </row>
    <row r="4332" spans="1:2" x14ac:dyDescent="0.35">
      <c r="A4332" s="25">
        <v>41443</v>
      </c>
      <c r="B4332">
        <v>26.66</v>
      </c>
    </row>
    <row r="4333" spans="1:2" x14ac:dyDescent="0.35">
      <c r="A4333" s="25">
        <v>41444</v>
      </c>
      <c r="B4333">
        <v>26.24</v>
      </c>
    </row>
    <row r="4334" spans="1:2" x14ac:dyDescent="0.35">
      <c r="A4334" s="25">
        <v>41445</v>
      </c>
      <c r="B4334">
        <v>25.35</v>
      </c>
    </row>
    <row r="4335" spans="1:2" x14ac:dyDescent="0.35">
      <c r="A4335" s="25">
        <v>41446</v>
      </c>
      <c r="B4335">
        <v>25.19</v>
      </c>
    </row>
    <row r="4336" spans="1:2" x14ac:dyDescent="0.35">
      <c r="A4336" s="25">
        <v>41449</v>
      </c>
      <c r="B4336">
        <v>24.07</v>
      </c>
    </row>
    <row r="4337" spans="1:2" x14ac:dyDescent="0.35">
      <c r="A4337" s="25">
        <v>41450</v>
      </c>
      <c r="B4337">
        <v>24.96</v>
      </c>
    </row>
    <row r="4338" spans="1:2" x14ac:dyDescent="0.35">
      <c r="A4338" s="25">
        <v>41451</v>
      </c>
      <c r="B4338">
        <v>25.29</v>
      </c>
    </row>
    <row r="4339" spans="1:2" x14ac:dyDescent="0.35">
      <c r="A4339" s="25">
        <v>41452</v>
      </c>
      <c r="B4339">
        <v>25.47</v>
      </c>
    </row>
    <row r="4340" spans="1:2" x14ac:dyDescent="0.35">
      <c r="A4340" s="25">
        <v>41453</v>
      </c>
      <c r="B4340">
        <v>25.13</v>
      </c>
    </row>
    <row r="4341" spans="1:2" x14ac:dyDescent="0.35">
      <c r="A4341" s="25">
        <v>41456</v>
      </c>
      <c r="B4341">
        <v>25.24</v>
      </c>
    </row>
    <row r="4342" spans="1:2" x14ac:dyDescent="0.35">
      <c r="A4342" s="25">
        <v>41457</v>
      </c>
      <c r="B4342">
        <v>24.99</v>
      </c>
    </row>
    <row r="4343" spans="1:2" x14ac:dyDescent="0.35">
      <c r="A4343" s="25">
        <v>41458</v>
      </c>
      <c r="B4343">
        <v>25.59</v>
      </c>
    </row>
    <row r="4344" spans="1:2" x14ac:dyDescent="0.35">
      <c r="A4344" s="25">
        <v>41460</v>
      </c>
      <c r="B4344">
        <v>25.68</v>
      </c>
    </row>
    <row r="4345" spans="1:2" x14ac:dyDescent="0.35">
      <c r="A4345" s="25">
        <v>41463</v>
      </c>
      <c r="B4345">
        <v>25.53</v>
      </c>
    </row>
    <row r="4346" spans="1:2" x14ac:dyDescent="0.35">
      <c r="A4346" s="25">
        <v>41464</v>
      </c>
      <c r="B4346">
        <v>26.68</v>
      </c>
    </row>
    <row r="4347" spans="1:2" x14ac:dyDescent="0.35">
      <c r="A4347" s="25">
        <v>41465</v>
      </c>
      <c r="B4347">
        <v>26.56</v>
      </c>
    </row>
    <row r="4348" spans="1:2" x14ac:dyDescent="0.35">
      <c r="A4348" s="25">
        <v>41466</v>
      </c>
      <c r="B4348">
        <v>27.04</v>
      </c>
    </row>
    <row r="4349" spans="1:2" x14ac:dyDescent="0.35">
      <c r="A4349" s="25">
        <v>41467</v>
      </c>
      <c r="B4349">
        <v>27.23</v>
      </c>
    </row>
    <row r="4350" spans="1:2" x14ac:dyDescent="0.35">
      <c r="A4350" s="25">
        <v>41470</v>
      </c>
      <c r="B4350">
        <v>27.34</v>
      </c>
    </row>
    <row r="4351" spans="1:2" x14ac:dyDescent="0.35">
      <c r="A4351" s="25">
        <v>41471</v>
      </c>
      <c r="B4351">
        <v>26.88</v>
      </c>
    </row>
    <row r="4352" spans="1:2" x14ac:dyDescent="0.35">
      <c r="A4352" s="25">
        <v>41472</v>
      </c>
      <c r="B4352">
        <v>29.66</v>
      </c>
    </row>
    <row r="4353" spans="1:2" x14ac:dyDescent="0.35">
      <c r="A4353" s="25">
        <v>41473</v>
      </c>
      <c r="B4353">
        <v>29.66</v>
      </c>
    </row>
    <row r="4354" spans="1:2" x14ac:dyDescent="0.35">
      <c r="A4354" s="25">
        <v>41474</v>
      </c>
      <c r="B4354">
        <v>29.11</v>
      </c>
    </row>
    <row r="4355" spans="1:2" x14ac:dyDescent="0.35">
      <c r="A4355" s="25">
        <v>41477</v>
      </c>
      <c r="B4355">
        <v>27.86</v>
      </c>
    </row>
    <row r="4356" spans="1:2" x14ac:dyDescent="0.35">
      <c r="A4356" s="25">
        <v>41478</v>
      </c>
      <c r="B4356">
        <v>27.36</v>
      </c>
    </row>
    <row r="4357" spans="1:2" x14ac:dyDescent="0.35">
      <c r="A4357" s="25">
        <v>41479</v>
      </c>
      <c r="B4357">
        <v>27.84</v>
      </c>
    </row>
    <row r="4358" spans="1:2" x14ac:dyDescent="0.35">
      <c r="A4358" s="25">
        <v>41480</v>
      </c>
      <c r="B4358">
        <v>28.27</v>
      </c>
    </row>
    <row r="4359" spans="1:2" x14ac:dyDescent="0.35">
      <c r="A4359" s="25">
        <v>41481</v>
      </c>
      <c r="B4359">
        <v>28.11</v>
      </c>
    </row>
    <row r="4360" spans="1:2" x14ac:dyDescent="0.35">
      <c r="A4360" s="25">
        <v>41484</v>
      </c>
      <c r="B4360">
        <v>27.93</v>
      </c>
    </row>
    <row r="4361" spans="1:2" x14ac:dyDescent="0.35">
      <c r="A4361" s="25">
        <v>41485</v>
      </c>
      <c r="B4361">
        <v>28.05</v>
      </c>
    </row>
    <row r="4362" spans="1:2" x14ac:dyDescent="0.35">
      <c r="A4362" s="25">
        <v>41486</v>
      </c>
      <c r="B4362">
        <v>28.09</v>
      </c>
    </row>
    <row r="4363" spans="1:2" x14ac:dyDescent="0.35">
      <c r="A4363" s="25">
        <v>41487</v>
      </c>
      <c r="B4363">
        <v>27.96</v>
      </c>
    </row>
    <row r="4364" spans="1:2" x14ac:dyDescent="0.35">
      <c r="A4364" s="25">
        <v>41488</v>
      </c>
      <c r="B4364">
        <v>27.65</v>
      </c>
    </row>
    <row r="4365" spans="1:2" x14ac:dyDescent="0.35">
      <c r="A4365" s="25">
        <v>41491</v>
      </c>
      <c r="B4365">
        <v>27.67</v>
      </c>
    </row>
    <row r="4366" spans="1:2" x14ac:dyDescent="0.35">
      <c r="A4366" s="25">
        <v>41492</v>
      </c>
      <c r="B4366">
        <v>27.32</v>
      </c>
    </row>
    <row r="4367" spans="1:2" x14ac:dyDescent="0.35">
      <c r="A4367" s="25">
        <v>41493</v>
      </c>
      <c r="B4367">
        <v>27.39</v>
      </c>
    </row>
    <row r="4368" spans="1:2" x14ac:dyDescent="0.35">
      <c r="A4368" s="25">
        <v>41494</v>
      </c>
      <c r="B4368">
        <v>27.48</v>
      </c>
    </row>
    <row r="4369" spans="1:2" x14ac:dyDescent="0.35">
      <c r="A4369" s="25">
        <v>41495</v>
      </c>
      <c r="B4369">
        <v>27.68</v>
      </c>
    </row>
    <row r="4370" spans="1:2" x14ac:dyDescent="0.35">
      <c r="A4370" s="25">
        <v>41498</v>
      </c>
      <c r="B4370">
        <v>28.35</v>
      </c>
    </row>
    <row r="4371" spans="1:2" x14ac:dyDescent="0.35">
      <c r="A4371" s="25">
        <v>41499</v>
      </c>
      <c r="B4371">
        <v>28.34</v>
      </c>
    </row>
    <row r="4372" spans="1:2" x14ac:dyDescent="0.35">
      <c r="A4372" s="25">
        <v>41500</v>
      </c>
      <c r="B4372">
        <v>28.05</v>
      </c>
    </row>
    <row r="4373" spans="1:2" x14ac:dyDescent="0.35">
      <c r="A4373" s="25">
        <v>41501</v>
      </c>
      <c r="B4373">
        <v>27.14</v>
      </c>
    </row>
    <row r="4374" spans="1:2" x14ac:dyDescent="0.35">
      <c r="A4374" s="25">
        <v>41502</v>
      </c>
      <c r="B4374">
        <v>27.32</v>
      </c>
    </row>
    <row r="4375" spans="1:2" x14ac:dyDescent="0.35">
      <c r="A4375" s="25">
        <v>41505</v>
      </c>
      <c r="B4375">
        <v>26.91</v>
      </c>
    </row>
    <row r="4376" spans="1:2" x14ac:dyDescent="0.35">
      <c r="A4376" s="25">
        <v>41506</v>
      </c>
      <c r="B4376">
        <v>27.12</v>
      </c>
    </row>
    <row r="4377" spans="1:2" x14ac:dyDescent="0.35">
      <c r="A4377" s="25">
        <v>41507</v>
      </c>
      <c r="B4377">
        <v>27.06</v>
      </c>
    </row>
    <row r="4378" spans="1:2" x14ac:dyDescent="0.35">
      <c r="A4378" s="25">
        <v>41508</v>
      </c>
      <c r="B4378">
        <v>27.9</v>
      </c>
    </row>
    <row r="4379" spans="1:2" x14ac:dyDescent="0.35">
      <c r="A4379" s="25">
        <v>41509</v>
      </c>
      <c r="B4379">
        <v>27.99</v>
      </c>
    </row>
    <row r="4380" spans="1:2" x14ac:dyDescent="0.35">
      <c r="A4380" s="25">
        <v>41512</v>
      </c>
      <c r="B4380">
        <v>27.7</v>
      </c>
    </row>
    <row r="4381" spans="1:2" x14ac:dyDescent="0.35">
      <c r="A4381" s="25">
        <v>41513</v>
      </c>
      <c r="B4381">
        <v>27</v>
      </c>
    </row>
    <row r="4382" spans="1:2" x14ac:dyDescent="0.35">
      <c r="A4382" s="25">
        <v>41514</v>
      </c>
      <c r="B4382">
        <v>27.11</v>
      </c>
    </row>
    <row r="4383" spans="1:2" x14ac:dyDescent="0.35">
      <c r="A4383" s="25">
        <v>41515</v>
      </c>
      <c r="B4383">
        <v>27.3</v>
      </c>
    </row>
    <row r="4384" spans="1:2" x14ac:dyDescent="0.35">
      <c r="A4384" s="25">
        <v>41516</v>
      </c>
      <c r="B4384">
        <v>27.12</v>
      </c>
    </row>
    <row r="4385" spans="1:2" x14ac:dyDescent="0.35">
      <c r="A4385" s="25">
        <v>41520</v>
      </c>
      <c r="B4385">
        <v>27.78</v>
      </c>
    </row>
    <row r="4386" spans="1:2" x14ac:dyDescent="0.35">
      <c r="A4386" s="25">
        <v>41521</v>
      </c>
      <c r="B4386">
        <v>28.07</v>
      </c>
    </row>
    <row r="4387" spans="1:2" x14ac:dyDescent="0.35">
      <c r="A4387" s="25">
        <v>41522</v>
      </c>
      <c r="B4387">
        <v>28.23</v>
      </c>
    </row>
    <row r="4388" spans="1:2" x14ac:dyDescent="0.35">
      <c r="A4388" s="25">
        <v>41523</v>
      </c>
      <c r="B4388">
        <v>28.17</v>
      </c>
    </row>
    <row r="4389" spans="1:2" x14ac:dyDescent="0.35">
      <c r="A4389" s="25">
        <v>41526</v>
      </c>
      <c r="B4389">
        <v>29.24</v>
      </c>
    </row>
    <row r="4390" spans="1:2" x14ac:dyDescent="0.35">
      <c r="A4390" s="25">
        <v>41527</v>
      </c>
      <c r="B4390">
        <v>29.48</v>
      </c>
    </row>
    <row r="4391" spans="1:2" x14ac:dyDescent="0.35">
      <c r="A4391" s="25">
        <v>41528</v>
      </c>
      <c r="B4391">
        <v>29.19</v>
      </c>
    </row>
    <row r="4392" spans="1:2" x14ac:dyDescent="0.35">
      <c r="A4392" s="25">
        <v>41529</v>
      </c>
      <c r="B4392">
        <v>29.65</v>
      </c>
    </row>
    <row r="4393" spans="1:2" x14ac:dyDescent="0.35">
      <c r="A4393" s="25">
        <v>41530</v>
      </c>
      <c r="B4393">
        <v>29.26</v>
      </c>
    </row>
    <row r="4394" spans="1:2" x14ac:dyDescent="0.35">
      <c r="A4394" s="25">
        <v>41533</v>
      </c>
      <c r="B4394">
        <v>29.62</v>
      </c>
    </row>
    <row r="4395" spans="1:2" x14ac:dyDescent="0.35">
      <c r="A4395" s="25">
        <v>41534</v>
      </c>
      <c r="B4395">
        <v>30</v>
      </c>
    </row>
    <row r="4396" spans="1:2" x14ac:dyDescent="0.35">
      <c r="A4396" s="25">
        <v>41535</v>
      </c>
      <c r="B4396">
        <v>30.44</v>
      </c>
    </row>
    <row r="4397" spans="1:2" x14ac:dyDescent="0.35">
      <c r="A4397" s="25">
        <v>41536</v>
      </c>
      <c r="B4397">
        <v>31.03</v>
      </c>
    </row>
    <row r="4398" spans="1:2" x14ac:dyDescent="0.35">
      <c r="A4398" s="25">
        <v>41537</v>
      </c>
      <c r="B4398">
        <v>30.93</v>
      </c>
    </row>
    <row r="4399" spans="1:2" x14ac:dyDescent="0.35">
      <c r="A4399" s="25">
        <v>41540</v>
      </c>
      <c r="B4399">
        <v>30.26</v>
      </c>
    </row>
    <row r="4400" spans="1:2" x14ac:dyDescent="0.35">
      <c r="A4400" s="25">
        <v>41541</v>
      </c>
      <c r="B4400">
        <v>31.27</v>
      </c>
    </row>
    <row r="4401" spans="1:2" x14ac:dyDescent="0.35">
      <c r="A4401" s="25">
        <v>41542</v>
      </c>
      <c r="B4401">
        <v>31.34</v>
      </c>
    </row>
    <row r="4402" spans="1:2" x14ac:dyDescent="0.35">
      <c r="A4402" s="25">
        <v>41543</v>
      </c>
      <c r="B4402">
        <v>32.75</v>
      </c>
    </row>
    <row r="4403" spans="1:2" x14ac:dyDescent="0.35">
      <c r="A4403" s="25">
        <v>41544</v>
      </c>
      <c r="B4403">
        <v>33.549999999999997</v>
      </c>
    </row>
    <row r="4404" spans="1:2" x14ac:dyDescent="0.35">
      <c r="A4404" s="25">
        <v>41547</v>
      </c>
      <c r="B4404">
        <v>33.17</v>
      </c>
    </row>
    <row r="4405" spans="1:2" x14ac:dyDescent="0.35">
      <c r="A4405" s="25">
        <v>41548</v>
      </c>
      <c r="B4405">
        <v>34.31</v>
      </c>
    </row>
    <row r="4406" spans="1:2" x14ac:dyDescent="0.35">
      <c r="A4406" s="25">
        <v>41549</v>
      </c>
      <c r="B4406">
        <v>34.14</v>
      </c>
    </row>
    <row r="4407" spans="1:2" x14ac:dyDescent="0.35">
      <c r="A4407" s="25">
        <v>41550</v>
      </c>
      <c r="B4407">
        <v>33.880000000000003</v>
      </c>
    </row>
    <row r="4408" spans="1:2" x14ac:dyDescent="0.35">
      <c r="A4408" s="25">
        <v>41551</v>
      </c>
      <c r="B4408">
        <v>34.89</v>
      </c>
    </row>
    <row r="4409" spans="1:2" x14ac:dyDescent="0.35">
      <c r="A4409" s="25">
        <v>41554</v>
      </c>
      <c r="B4409">
        <v>34.14</v>
      </c>
    </row>
    <row r="4410" spans="1:2" x14ac:dyDescent="0.35">
      <c r="A4410" s="25">
        <v>41555</v>
      </c>
      <c r="B4410">
        <v>32.93</v>
      </c>
    </row>
    <row r="4411" spans="1:2" x14ac:dyDescent="0.35">
      <c r="A4411" s="25">
        <v>41556</v>
      </c>
      <c r="B4411">
        <v>33.01</v>
      </c>
    </row>
    <row r="4412" spans="1:2" x14ac:dyDescent="0.35">
      <c r="A4412" s="25">
        <v>41557</v>
      </c>
      <c r="B4412">
        <v>33.869999999999997</v>
      </c>
    </row>
    <row r="4413" spans="1:2" x14ac:dyDescent="0.35">
      <c r="A4413" s="25">
        <v>41558</v>
      </c>
      <c r="B4413">
        <v>34.15</v>
      </c>
    </row>
    <row r="4414" spans="1:2" x14ac:dyDescent="0.35">
      <c r="A4414" s="25">
        <v>41561</v>
      </c>
      <c r="B4414">
        <v>34</v>
      </c>
    </row>
    <row r="4415" spans="1:2" x14ac:dyDescent="0.35">
      <c r="A4415" s="25">
        <v>41562</v>
      </c>
      <c r="B4415">
        <v>33.380000000000003</v>
      </c>
    </row>
    <row r="4416" spans="1:2" x14ac:dyDescent="0.35">
      <c r="A4416" s="25">
        <v>41563</v>
      </c>
      <c r="B4416">
        <v>33.090000000000003</v>
      </c>
    </row>
    <row r="4417" spans="1:2" x14ac:dyDescent="0.35">
      <c r="A4417" s="25">
        <v>41564</v>
      </c>
      <c r="B4417">
        <v>32.74</v>
      </c>
    </row>
    <row r="4418" spans="1:2" x14ac:dyDescent="0.35">
      <c r="A4418" s="25">
        <v>41565</v>
      </c>
      <c r="B4418">
        <v>33.43</v>
      </c>
    </row>
    <row r="4419" spans="1:2" x14ac:dyDescent="0.35">
      <c r="A4419" s="25">
        <v>41568</v>
      </c>
      <c r="B4419">
        <v>34.06</v>
      </c>
    </row>
    <row r="4420" spans="1:2" x14ac:dyDescent="0.35">
      <c r="A4420" s="25">
        <v>41569</v>
      </c>
      <c r="B4420">
        <v>33.94</v>
      </c>
    </row>
    <row r="4421" spans="1:2" x14ac:dyDescent="0.35">
      <c r="A4421" s="25">
        <v>41570</v>
      </c>
      <c r="B4421">
        <v>33.1</v>
      </c>
    </row>
    <row r="4422" spans="1:2" x14ac:dyDescent="0.35">
      <c r="A4422" s="25">
        <v>41571</v>
      </c>
      <c r="B4422">
        <v>33.08</v>
      </c>
    </row>
    <row r="4423" spans="1:2" x14ac:dyDescent="0.35">
      <c r="A4423" s="25">
        <v>41572</v>
      </c>
      <c r="B4423">
        <v>32.25</v>
      </c>
    </row>
    <row r="4424" spans="1:2" x14ac:dyDescent="0.35">
      <c r="A4424" s="25">
        <v>41575</v>
      </c>
      <c r="B4424">
        <v>32.35</v>
      </c>
    </row>
    <row r="4425" spans="1:2" x14ac:dyDescent="0.35">
      <c r="A4425" s="25">
        <v>41576</v>
      </c>
      <c r="B4425">
        <v>33.17</v>
      </c>
    </row>
    <row r="4426" spans="1:2" x14ac:dyDescent="0.35">
      <c r="A4426" s="25">
        <v>41577</v>
      </c>
      <c r="B4426">
        <v>32.57</v>
      </c>
    </row>
    <row r="4427" spans="1:2" x14ac:dyDescent="0.35">
      <c r="A4427" s="25">
        <v>41578</v>
      </c>
      <c r="B4427">
        <v>32.94</v>
      </c>
    </row>
    <row r="4428" spans="1:2" x14ac:dyDescent="0.35">
      <c r="A4428" s="25">
        <v>41579</v>
      </c>
      <c r="B4428">
        <v>33.18</v>
      </c>
    </row>
    <row r="4429" spans="1:2" x14ac:dyDescent="0.35">
      <c r="A4429" s="25">
        <v>41582</v>
      </c>
      <c r="B4429">
        <v>33.19</v>
      </c>
    </row>
    <row r="4430" spans="1:2" x14ac:dyDescent="0.35">
      <c r="A4430" s="25">
        <v>41583</v>
      </c>
      <c r="B4430">
        <v>32.97</v>
      </c>
    </row>
    <row r="4431" spans="1:2" x14ac:dyDescent="0.35">
      <c r="A4431" s="25">
        <v>41584</v>
      </c>
      <c r="B4431">
        <v>32.880000000000003</v>
      </c>
    </row>
    <row r="4432" spans="1:2" x14ac:dyDescent="0.35">
      <c r="A4432" s="25">
        <v>41585</v>
      </c>
      <c r="B4432">
        <v>32.11</v>
      </c>
    </row>
    <row r="4433" spans="1:2" x14ac:dyDescent="0.35">
      <c r="A4433" s="25">
        <v>41586</v>
      </c>
      <c r="B4433">
        <v>33.119999999999997</v>
      </c>
    </row>
    <row r="4434" spans="1:2" x14ac:dyDescent="0.35">
      <c r="A4434" s="25">
        <v>41589</v>
      </c>
      <c r="B4434">
        <v>33.82</v>
      </c>
    </row>
    <row r="4435" spans="1:2" x14ac:dyDescent="0.35">
      <c r="A4435" s="25">
        <v>41590</v>
      </c>
      <c r="B4435">
        <v>34.07</v>
      </c>
    </row>
    <row r="4436" spans="1:2" x14ac:dyDescent="0.35">
      <c r="A4436" s="25">
        <v>41591</v>
      </c>
      <c r="B4436">
        <v>35.1</v>
      </c>
    </row>
    <row r="4437" spans="1:2" x14ac:dyDescent="0.35">
      <c r="A4437" s="25">
        <v>41592</v>
      </c>
      <c r="B4437">
        <v>35.69</v>
      </c>
    </row>
    <row r="4438" spans="1:2" x14ac:dyDescent="0.35">
      <c r="A4438" s="25">
        <v>41593</v>
      </c>
      <c r="B4438">
        <v>35.47</v>
      </c>
    </row>
    <row r="4439" spans="1:2" x14ac:dyDescent="0.35">
      <c r="A4439" s="25">
        <v>41596</v>
      </c>
      <c r="B4439">
        <v>34.979999999999997</v>
      </c>
    </row>
    <row r="4440" spans="1:2" x14ac:dyDescent="0.35">
      <c r="A4440" s="25">
        <v>41597</v>
      </c>
      <c r="B4440">
        <v>34.630000000000003</v>
      </c>
    </row>
    <row r="4441" spans="1:2" x14ac:dyDescent="0.35">
      <c r="A4441" s="25">
        <v>41598</v>
      </c>
      <c r="B4441">
        <v>35.619999999999997</v>
      </c>
    </row>
    <row r="4442" spans="1:2" x14ac:dyDescent="0.35">
      <c r="A4442" s="25">
        <v>41599</v>
      </c>
      <c r="B4442">
        <v>36.299999999999997</v>
      </c>
    </row>
    <row r="4443" spans="1:2" x14ac:dyDescent="0.35">
      <c r="A4443" s="25">
        <v>41600</v>
      </c>
      <c r="B4443">
        <v>36.49</v>
      </c>
    </row>
    <row r="4444" spans="1:2" x14ac:dyDescent="0.35">
      <c r="A4444" s="25">
        <v>41603</v>
      </c>
      <c r="B4444">
        <v>36.29</v>
      </c>
    </row>
    <row r="4445" spans="1:2" x14ac:dyDescent="0.35">
      <c r="A4445" s="25">
        <v>41604</v>
      </c>
      <c r="B4445">
        <v>36.64</v>
      </c>
    </row>
    <row r="4446" spans="1:2" x14ac:dyDescent="0.35">
      <c r="A4446" s="25">
        <v>41605</v>
      </c>
      <c r="B4446">
        <v>36.96</v>
      </c>
    </row>
    <row r="4447" spans="1:2" x14ac:dyDescent="0.35">
      <c r="A4447" s="25">
        <v>41607</v>
      </c>
      <c r="B4447">
        <v>36.979999999999997</v>
      </c>
    </row>
    <row r="4448" spans="1:2" x14ac:dyDescent="0.35">
      <c r="A4448" s="25">
        <v>41610</v>
      </c>
      <c r="B4448">
        <v>37.01</v>
      </c>
    </row>
    <row r="4449" spans="1:2" x14ac:dyDescent="0.35">
      <c r="A4449" s="25">
        <v>41611</v>
      </c>
      <c r="B4449">
        <v>36.56</v>
      </c>
    </row>
    <row r="4450" spans="1:2" x14ac:dyDescent="0.35">
      <c r="A4450" s="25">
        <v>41612</v>
      </c>
      <c r="B4450">
        <v>38.130000000000003</v>
      </c>
    </row>
    <row r="4451" spans="1:2" x14ac:dyDescent="0.35">
      <c r="A4451" s="25">
        <v>41613</v>
      </c>
      <c r="B4451">
        <v>38.869999999999997</v>
      </c>
    </row>
    <row r="4452" spans="1:2" x14ac:dyDescent="0.35">
      <c r="A4452" s="25">
        <v>41614</v>
      </c>
      <c r="B4452">
        <v>38.86</v>
      </c>
    </row>
    <row r="4453" spans="1:2" x14ac:dyDescent="0.35">
      <c r="A4453" s="25">
        <v>41617</v>
      </c>
      <c r="B4453">
        <v>38.869999999999997</v>
      </c>
    </row>
    <row r="4454" spans="1:2" x14ac:dyDescent="0.35">
      <c r="A4454" s="25">
        <v>41618</v>
      </c>
      <c r="B4454">
        <v>40.22</v>
      </c>
    </row>
    <row r="4455" spans="1:2" x14ac:dyDescent="0.35">
      <c r="A4455" s="25">
        <v>41619</v>
      </c>
      <c r="B4455">
        <v>39.159999999999997</v>
      </c>
    </row>
    <row r="4456" spans="1:2" x14ac:dyDescent="0.35">
      <c r="A4456" s="25">
        <v>41620</v>
      </c>
      <c r="B4456">
        <v>39.35</v>
      </c>
    </row>
    <row r="4457" spans="1:2" x14ac:dyDescent="0.35">
      <c r="A4457" s="25">
        <v>41621</v>
      </c>
      <c r="B4457">
        <v>39.729999999999997</v>
      </c>
    </row>
    <row r="4458" spans="1:2" x14ac:dyDescent="0.35">
      <c r="A4458" s="25">
        <v>41624</v>
      </c>
      <c r="B4458">
        <v>39.729999999999997</v>
      </c>
    </row>
    <row r="4459" spans="1:2" x14ac:dyDescent="0.35">
      <c r="A4459" s="25">
        <v>41625</v>
      </c>
      <c r="B4459">
        <v>39.51</v>
      </c>
    </row>
    <row r="4460" spans="1:2" x14ac:dyDescent="0.35">
      <c r="A4460" s="25">
        <v>41626</v>
      </c>
      <c r="B4460">
        <v>40.04</v>
      </c>
    </row>
    <row r="4461" spans="1:2" x14ac:dyDescent="0.35">
      <c r="A4461" s="25">
        <v>41627</v>
      </c>
      <c r="B4461">
        <v>40.200000000000003</v>
      </c>
    </row>
    <row r="4462" spans="1:2" x14ac:dyDescent="0.35">
      <c r="A4462" s="25">
        <v>41628</v>
      </c>
      <c r="B4462">
        <v>40.119999999999997</v>
      </c>
    </row>
    <row r="4463" spans="1:2" x14ac:dyDescent="0.35">
      <c r="A4463" s="25">
        <v>41631</v>
      </c>
      <c r="B4463">
        <v>40.770000000000003</v>
      </c>
    </row>
    <row r="4464" spans="1:2" x14ac:dyDescent="0.35">
      <c r="A4464" s="25">
        <v>41632</v>
      </c>
      <c r="B4464">
        <v>40.85</v>
      </c>
    </row>
    <row r="4465" spans="1:2" x14ac:dyDescent="0.35">
      <c r="A4465" s="25">
        <v>41634</v>
      </c>
      <c r="B4465">
        <v>40.65</v>
      </c>
    </row>
    <row r="4466" spans="1:2" x14ac:dyDescent="0.35">
      <c r="A4466" s="25">
        <v>41635</v>
      </c>
      <c r="B4466">
        <v>40.49</v>
      </c>
    </row>
    <row r="4467" spans="1:2" x14ac:dyDescent="0.35">
      <c r="A4467" s="25">
        <v>41638</v>
      </c>
      <c r="B4467">
        <v>40.200000000000003</v>
      </c>
    </row>
    <row r="4468" spans="1:2" x14ac:dyDescent="0.35">
      <c r="A4468" s="25">
        <v>41639</v>
      </c>
      <c r="B4468">
        <v>40.44</v>
      </c>
    </row>
    <row r="4469" spans="1:2" x14ac:dyDescent="0.35">
      <c r="A4469" s="25">
        <v>41641</v>
      </c>
      <c r="B4469">
        <v>39.590000000000003</v>
      </c>
    </row>
    <row r="4470" spans="1:2" x14ac:dyDescent="0.35">
      <c r="A4470" s="25">
        <v>41642</v>
      </c>
      <c r="B4470">
        <v>40.119999999999997</v>
      </c>
    </row>
    <row r="4471" spans="1:2" x14ac:dyDescent="0.35">
      <c r="A4471" s="25">
        <v>41645</v>
      </c>
      <c r="B4471">
        <v>39.93</v>
      </c>
    </row>
    <row r="4472" spans="1:2" x14ac:dyDescent="0.35">
      <c r="A4472" s="25">
        <v>41646</v>
      </c>
      <c r="B4472">
        <v>40.92</v>
      </c>
    </row>
    <row r="4473" spans="1:2" x14ac:dyDescent="0.35">
      <c r="A4473" s="25">
        <v>41647</v>
      </c>
      <c r="B4473">
        <v>41.02</v>
      </c>
    </row>
    <row r="4474" spans="1:2" x14ac:dyDescent="0.35">
      <c r="A4474" s="25">
        <v>41648</v>
      </c>
      <c r="B4474">
        <v>40.92</v>
      </c>
    </row>
    <row r="4475" spans="1:2" x14ac:dyDescent="0.35">
      <c r="A4475" s="25">
        <v>41649</v>
      </c>
      <c r="B4475">
        <v>41.23</v>
      </c>
    </row>
    <row r="4476" spans="1:2" x14ac:dyDescent="0.35">
      <c r="A4476" s="25">
        <v>41652</v>
      </c>
      <c r="B4476">
        <v>39.99</v>
      </c>
    </row>
    <row r="4477" spans="1:2" x14ac:dyDescent="0.35">
      <c r="A4477" s="25">
        <v>41653</v>
      </c>
      <c r="B4477">
        <v>41.14</v>
      </c>
    </row>
    <row r="4478" spans="1:2" x14ac:dyDescent="0.35">
      <c r="A4478" s="25">
        <v>41654</v>
      </c>
      <c r="B4478">
        <v>41.07</v>
      </c>
    </row>
    <row r="4479" spans="1:2" x14ac:dyDescent="0.35">
      <c r="A4479" s="25">
        <v>41655</v>
      </c>
      <c r="B4479">
        <v>40.340000000000003</v>
      </c>
    </row>
    <row r="4480" spans="1:2" x14ac:dyDescent="0.35">
      <c r="A4480" s="25">
        <v>41656</v>
      </c>
      <c r="B4480">
        <v>40.01</v>
      </c>
    </row>
    <row r="4481" spans="1:2" x14ac:dyDescent="0.35">
      <c r="A4481" s="25">
        <v>41660</v>
      </c>
      <c r="B4481">
        <v>39.520000000000003</v>
      </c>
    </row>
    <row r="4482" spans="1:2" x14ac:dyDescent="0.35">
      <c r="A4482" s="25">
        <v>41661</v>
      </c>
      <c r="B4482">
        <v>40.18</v>
      </c>
    </row>
    <row r="4483" spans="1:2" x14ac:dyDescent="0.35">
      <c r="A4483" s="25">
        <v>41662</v>
      </c>
      <c r="B4483">
        <v>39.39</v>
      </c>
    </row>
    <row r="4484" spans="1:2" x14ac:dyDescent="0.35">
      <c r="A4484" s="25">
        <v>41663</v>
      </c>
      <c r="B4484">
        <v>37.909999999999997</v>
      </c>
    </row>
    <row r="4485" spans="1:2" x14ac:dyDescent="0.35">
      <c r="A4485" s="25">
        <v>41666</v>
      </c>
      <c r="B4485">
        <v>36.65</v>
      </c>
    </row>
    <row r="4486" spans="1:2" x14ac:dyDescent="0.35">
      <c r="A4486" s="25">
        <v>41667</v>
      </c>
      <c r="B4486">
        <v>38.22</v>
      </c>
    </row>
    <row r="4487" spans="1:2" x14ac:dyDescent="0.35">
      <c r="A4487" s="25">
        <v>41668</v>
      </c>
      <c r="B4487">
        <v>34.89</v>
      </c>
    </row>
    <row r="4488" spans="1:2" x14ac:dyDescent="0.35">
      <c r="A4488" s="25">
        <v>41669</v>
      </c>
      <c r="B4488">
        <v>35.31</v>
      </c>
    </row>
    <row r="4489" spans="1:2" x14ac:dyDescent="0.35">
      <c r="A4489" s="25">
        <v>41670</v>
      </c>
      <c r="B4489">
        <v>36.01</v>
      </c>
    </row>
    <row r="4490" spans="1:2" x14ac:dyDescent="0.35">
      <c r="A4490" s="25">
        <v>41673</v>
      </c>
      <c r="B4490">
        <v>34.9</v>
      </c>
    </row>
    <row r="4491" spans="1:2" x14ac:dyDescent="0.35">
      <c r="A4491" s="25">
        <v>41674</v>
      </c>
      <c r="B4491">
        <v>35.659999999999997</v>
      </c>
    </row>
    <row r="4492" spans="1:2" x14ac:dyDescent="0.35">
      <c r="A4492" s="25">
        <v>41675</v>
      </c>
      <c r="B4492">
        <v>35.49</v>
      </c>
    </row>
    <row r="4493" spans="1:2" x14ac:dyDescent="0.35">
      <c r="A4493" s="25">
        <v>41676</v>
      </c>
      <c r="B4493">
        <v>36.24</v>
      </c>
    </row>
    <row r="4494" spans="1:2" x14ac:dyDescent="0.35">
      <c r="A4494" s="25">
        <v>41677</v>
      </c>
      <c r="B4494">
        <v>37.229999999999997</v>
      </c>
    </row>
    <row r="4495" spans="1:2" x14ac:dyDescent="0.35">
      <c r="A4495" s="25">
        <v>41680</v>
      </c>
      <c r="B4495">
        <v>37.76</v>
      </c>
    </row>
    <row r="4496" spans="1:2" x14ac:dyDescent="0.35">
      <c r="A4496" s="25">
        <v>41681</v>
      </c>
      <c r="B4496">
        <v>38.5</v>
      </c>
    </row>
    <row r="4497" spans="1:2" x14ac:dyDescent="0.35">
      <c r="A4497" s="25">
        <v>41682</v>
      </c>
      <c r="B4497">
        <v>38.11</v>
      </c>
    </row>
    <row r="4498" spans="1:2" x14ac:dyDescent="0.35">
      <c r="A4498" s="25">
        <v>41683</v>
      </c>
      <c r="B4498">
        <v>38.520000000000003</v>
      </c>
    </row>
    <row r="4499" spans="1:2" x14ac:dyDescent="0.35">
      <c r="A4499" s="25">
        <v>41684</v>
      </c>
      <c r="B4499">
        <v>38.229999999999997</v>
      </c>
    </row>
    <row r="4500" spans="1:2" x14ac:dyDescent="0.35">
      <c r="A4500" s="25">
        <v>41688</v>
      </c>
      <c r="B4500">
        <v>38.31</v>
      </c>
    </row>
    <row r="4501" spans="1:2" x14ac:dyDescent="0.35">
      <c r="A4501" s="25">
        <v>41689</v>
      </c>
      <c r="B4501">
        <v>37.81</v>
      </c>
    </row>
    <row r="4502" spans="1:2" x14ac:dyDescent="0.35">
      <c r="A4502" s="25">
        <v>41690</v>
      </c>
      <c r="B4502">
        <v>37.79</v>
      </c>
    </row>
    <row r="4503" spans="1:2" x14ac:dyDescent="0.35">
      <c r="A4503" s="25">
        <v>41691</v>
      </c>
      <c r="B4503">
        <v>37.29</v>
      </c>
    </row>
    <row r="4504" spans="1:2" x14ac:dyDescent="0.35">
      <c r="A4504" s="25">
        <v>41694</v>
      </c>
      <c r="B4504">
        <v>37.42</v>
      </c>
    </row>
    <row r="4505" spans="1:2" x14ac:dyDescent="0.35">
      <c r="A4505" s="25">
        <v>41695</v>
      </c>
      <c r="B4505">
        <v>37.26</v>
      </c>
    </row>
    <row r="4506" spans="1:2" x14ac:dyDescent="0.35">
      <c r="A4506" s="25">
        <v>41696</v>
      </c>
      <c r="B4506">
        <v>37.619999999999997</v>
      </c>
    </row>
    <row r="4507" spans="1:2" x14ac:dyDescent="0.35">
      <c r="A4507" s="25">
        <v>41697</v>
      </c>
      <c r="B4507">
        <v>38.47</v>
      </c>
    </row>
    <row r="4508" spans="1:2" x14ac:dyDescent="0.35">
      <c r="A4508" s="25">
        <v>41698</v>
      </c>
      <c r="B4508">
        <v>38.67</v>
      </c>
    </row>
    <row r="4509" spans="1:2" x14ac:dyDescent="0.35">
      <c r="A4509" s="25">
        <v>41701</v>
      </c>
      <c r="B4509">
        <v>38.25</v>
      </c>
    </row>
    <row r="4510" spans="1:2" x14ac:dyDescent="0.35">
      <c r="A4510" s="25">
        <v>41702</v>
      </c>
      <c r="B4510">
        <v>39.630000000000003</v>
      </c>
    </row>
    <row r="4511" spans="1:2" x14ac:dyDescent="0.35">
      <c r="A4511" s="25">
        <v>41703</v>
      </c>
      <c r="B4511">
        <v>39.5</v>
      </c>
    </row>
    <row r="4512" spans="1:2" x14ac:dyDescent="0.35">
      <c r="A4512" s="25">
        <v>41704</v>
      </c>
      <c r="B4512">
        <v>39.659999999999997</v>
      </c>
    </row>
    <row r="4513" spans="1:2" x14ac:dyDescent="0.35">
      <c r="A4513" s="25">
        <v>41705</v>
      </c>
      <c r="B4513">
        <v>38.700000000000003</v>
      </c>
    </row>
    <row r="4514" spans="1:2" x14ac:dyDescent="0.35">
      <c r="A4514" s="25">
        <v>41708</v>
      </c>
      <c r="B4514">
        <v>38.049999999999997</v>
      </c>
    </row>
    <row r="4515" spans="1:2" x14ac:dyDescent="0.35">
      <c r="A4515" s="25">
        <v>41709</v>
      </c>
      <c r="B4515">
        <v>37.56</v>
      </c>
    </row>
    <row r="4516" spans="1:2" x14ac:dyDescent="0.35">
      <c r="A4516" s="25">
        <v>41710</v>
      </c>
      <c r="B4516">
        <v>37.5</v>
      </c>
    </row>
    <row r="4517" spans="1:2" x14ac:dyDescent="0.35">
      <c r="A4517" s="25">
        <v>41711</v>
      </c>
      <c r="B4517">
        <v>37.229999999999997</v>
      </c>
    </row>
    <row r="4518" spans="1:2" x14ac:dyDescent="0.35">
      <c r="A4518" s="25">
        <v>41712</v>
      </c>
      <c r="B4518">
        <v>37.6</v>
      </c>
    </row>
    <row r="4519" spans="1:2" x14ac:dyDescent="0.35">
      <c r="A4519" s="25">
        <v>41715</v>
      </c>
      <c r="B4519">
        <v>39.11</v>
      </c>
    </row>
    <row r="4520" spans="1:2" x14ac:dyDescent="0.35">
      <c r="A4520" s="25">
        <v>41716</v>
      </c>
      <c r="B4520">
        <v>39.450000000000003</v>
      </c>
    </row>
    <row r="4521" spans="1:2" x14ac:dyDescent="0.35">
      <c r="A4521" s="25">
        <v>41717</v>
      </c>
      <c r="B4521">
        <v>38.61</v>
      </c>
    </row>
    <row r="4522" spans="1:2" x14ac:dyDescent="0.35">
      <c r="A4522" s="25">
        <v>41718</v>
      </c>
      <c r="B4522">
        <v>37.770000000000003</v>
      </c>
    </row>
    <row r="4523" spans="1:2" x14ac:dyDescent="0.35">
      <c r="A4523" s="25">
        <v>41719</v>
      </c>
      <c r="B4523">
        <v>37.94</v>
      </c>
    </row>
    <row r="4524" spans="1:2" x14ac:dyDescent="0.35">
      <c r="A4524" s="25">
        <v>41722</v>
      </c>
      <c r="B4524">
        <v>36.68</v>
      </c>
    </row>
    <row r="4525" spans="1:2" x14ac:dyDescent="0.35">
      <c r="A4525" s="25">
        <v>41723</v>
      </c>
      <c r="B4525">
        <v>35.93</v>
      </c>
    </row>
    <row r="4526" spans="1:2" x14ac:dyDescent="0.35">
      <c r="A4526" s="25">
        <v>41724</v>
      </c>
      <c r="B4526">
        <v>35.450000000000003</v>
      </c>
    </row>
    <row r="4527" spans="1:2" x14ac:dyDescent="0.35">
      <c r="A4527" s="25">
        <v>41725</v>
      </c>
      <c r="B4527">
        <v>35.590000000000003</v>
      </c>
    </row>
    <row r="4528" spans="1:2" x14ac:dyDescent="0.35">
      <c r="A4528" s="25">
        <v>41726</v>
      </c>
      <c r="B4528">
        <v>35.9</v>
      </c>
    </row>
    <row r="4529" spans="1:2" x14ac:dyDescent="0.35">
      <c r="A4529" s="25">
        <v>41729</v>
      </c>
      <c r="B4529">
        <v>35.9</v>
      </c>
    </row>
    <row r="4530" spans="1:2" x14ac:dyDescent="0.35">
      <c r="A4530" s="25">
        <v>41730</v>
      </c>
      <c r="B4530">
        <v>36.49</v>
      </c>
    </row>
    <row r="4531" spans="1:2" x14ac:dyDescent="0.35">
      <c r="A4531" s="25">
        <v>41731</v>
      </c>
      <c r="B4531">
        <v>36.64</v>
      </c>
    </row>
    <row r="4532" spans="1:2" x14ac:dyDescent="0.35">
      <c r="A4532" s="25">
        <v>41732</v>
      </c>
      <c r="B4532">
        <v>35.76</v>
      </c>
    </row>
    <row r="4533" spans="1:2" x14ac:dyDescent="0.35">
      <c r="A4533" s="25">
        <v>41733</v>
      </c>
      <c r="B4533">
        <v>34.26</v>
      </c>
    </row>
    <row r="4534" spans="1:2" x14ac:dyDescent="0.35">
      <c r="A4534" s="25">
        <v>41736</v>
      </c>
      <c r="B4534">
        <v>33.07</v>
      </c>
    </row>
    <row r="4535" spans="1:2" x14ac:dyDescent="0.35">
      <c r="A4535" s="25">
        <v>41737</v>
      </c>
      <c r="B4535">
        <v>33.83</v>
      </c>
    </row>
    <row r="4536" spans="1:2" x14ac:dyDescent="0.35">
      <c r="A4536" s="25">
        <v>41738</v>
      </c>
      <c r="B4536">
        <v>34.869999999999997</v>
      </c>
    </row>
    <row r="4537" spans="1:2" x14ac:dyDescent="0.35">
      <c r="A4537" s="25">
        <v>41739</v>
      </c>
      <c r="B4537">
        <v>33.4</v>
      </c>
    </row>
    <row r="4538" spans="1:2" x14ac:dyDescent="0.35">
      <c r="A4538" s="25">
        <v>41740</v>
      </c>
      <c r="B4538">
        <v>32.869999999999997</v>
      </c>
    </row>
    <row r="4539" spans="1:2" x14ac:dyDescent="0.35">
      <c r="A4539" s="25">
        <v>41743</v>
      </c>
      <c r="B4539">
        <v>33.450000000000003</v>
      </c>
    </row>
    <row r="4540" spans="1:2" x14ac:dyDescent="0.35">
      <c r="A4540" s="25">
        <v>41744</v>
      </c>
      <c r="B4540">
        <v>34.21</v>
      </c>
    </row>
    <row r="4541" spans="1:2" x14ac:dyDescent="0.35">
      <c r="A4541" s="25">
        <v>41745</v>
      </c>
      <c r="B4541">
        <v>36.35</v>
      </c>
    </row>
    <row r="4542" spans="1:2" x14ac:dyDescent="0.35">
      <c r="A4542" s="25">
        <v>41746</v>
      </c>
      <c r="B4542">
        <v>36.380000000000003</v>
      </c>
    </row>
    <row r="4543" spans="1:2" x14ac:dyDescent="0.35">
      <c r="A4543" s="25">
        <v>41750</v>
      </c>
      <c r="B4543">
        <v>36.4</v>
      </c>
    </row>
    <row r="4544" spans="1:2" x14ac:dyDescent="0.35">
      <c r="A4544" s="25">
        <v>41751</v>
      </c>
      <c r="B4544">
        <v>36.14</v>
      </c>
    </row>
    <row r="4545" spans="1:2" x14ac:dyDescent="0.35">
      <c r="A4545" s="25">
        <v>41752</v>
      </c>
      <c r="B4545">
        <v>35.44</v>
      </c>
    </row>
    <row r="4546" spans="1:2" x14ac:dyDescent="0.35">
      <c r="A4546" s="25">
        <v>41753</v>
      </c>
      <c r="B4546">
        <v>35.24</v>
      </c>
    </row>
    <row r="4547" spans="1:2" x14ac:dyDescent="0.35">
      <c r="A4547" s="25">
        <v>41754</v>
      </c>
      <c r="B4547">
        <v>34.479999999999997</v>
      </c>
    </row>
    <row r="4548" spans="1:2" x14ac:dyDescent="0.35">
      <c r="A4548" s="25">
        <v>41757</v>
      </c>
      <c r="B4548">
        <v>33.99</v>
      </c>
    </row>
    <row r="4549" spans="1:2" x14ac:dyDescent="0.35">
      <c r="A4549" s="25">
        <v>41758</v>
      </c>
      <c r="B4549">
        <v>35.83</v>
      </c>
    </row>
    <row r="4550" spans="1:2" x14ac:dyDescent="0.35">
      <c r="A4550" s="25">
        <v>41759</v>
      </c>
      <c r="B4550">
        <v>35.950000000000003</v>
      </c>
    </row>
    <row r="4551" spans="1:2" x14ac:dyDescent="0.35">
      <c r="A4551" s="25">
        <v>41760</v>
      </c>
      <c r="B4551">
        <v>36.51</v>
      </c>
    </row>
    <row r="4552" spans="1:2" x14ac:dyDescent="0.35">
      <c r="A4552" s="25">
        <v>41761</v>
      </c>
      <c r="B4552">
        <v>36.869999999999997</v>
      </c>
    </row>
    <row r="4553" spans="1:2" x14ac:dyDescent="0.35">
      <c r="A4553" s="25">
        <v>41764</v>
      </c>
      <c r="B4553">
        <v>36.909999999999997</v>
      </c>
    </row>
    <row r="4554" spans="1:2" x14ac:dyDescent="0.35">
      <c r="A4554" s="25">
        <v>41765</v>
      </c>
      <c r="B4554">
        <v>36.49</v>
      </c>
    </row>
    <row r="4555" spans="1:2" x14ac:dyDescent="0.35">
      <c r="A4555" s="25">
        <v>41766</v>
      </c>
      <c r="B4555">
        <v>34.07</v>
      </c>
    </row>
    <row r="4556" spans="1:2" x14ac:dyDescent="0.35">
      <c r="A4556" s="25">
        <v>41767</v>
      </c>
      <c r="B4556">
        <v>33.92</v>
      </c>
    </row>
    <row r="4557" spans="1:2" x14ac:dyDescent="0.35">
      <c r="A4557" s="25">
        <v>41768</v>
      </c>
      <c r="B4557">
        <v>33.76</v>
      </c>
    </row>
    <row r="4558" spans="1:2" x14ac:dyDescent="0.35">
      <c r="A4558" s="25">
        <v>41771</v>
      </c>
      <c r="B4558">
        <v>34.450000000000003</v>
      </c>
    </row>
    <row r="4559" spans="1:2" x14ac:dyDescent="0.35">
      <c r="A4559" s="25">
        <v>41772</v>
      </c>
      <c r="B4559">
        <v>34.4</v>
      </c>
    </row>
    <row r="4560" spans="1:2" x14ac:dyDescent="0.35">
      <c r="A4560" s="25">
        <v>41773</v>
      </c>
      <c r="B4560">
        <v>34.17</v>
      </c>
    </row>
    <row r="4561" spans="1:2" x14ac:dyDescent="0.35">
      <c r="A4561" s="25">
        <v>41774</v>
      </c>
      <c r="B4561">
        <v>33.799999999999997</v>
      </c>
    </row>
    <row r="4562" spans="1:2" x14ac:dyDescent="0.35">
      <c r="A4562" s="25">
        <v>41775</v>
      </c>
      <c r="B4562">
        <v>33.409999999999997</v>
      </c>
    </row>
    <row r="4563" spans="1:2" x14ac:dyDescent="0.35">
      <c r="A4563" s="25">
        <v>41778</v>
      </c>
      <c r="B4563">
        <v>33.89</v>
      </c>
    </row>
    <row r="4564" spans="1:2" x14ac:dyDescent="0.35">
      <c r="A4564" s="25">
        <v>41779</v>
      </c>
      <c r="B4564">
        <v>33.869999999999997</v>
      </c>
    </row>
    <row r="4565" spans="1:2" x14ac:dyDescent="0.35">
      <c r="A4565" s="25">
        <v>41780</v>
      </c>
      <c r="B4565">
        <v>34.36</v>
      </c>
    </row>
    <row r="4566" spans="1:2" x14ac:dyDescent="0.35">
      <c r="A4566" s="25">
        <v>41781</v>
      </c>
      <c r="B4566">
        <v>34.700000000000003</v>
      </c>
    </row>
    <row r="4567" spans="1:2" x14ac:dyDescent="0.35">
      <c r="A4567" s="25">
        <v>41782</v>
      </c>
      <c r="B4567">
        <v>35.020000000000003</v>
      </c>
    </row>
    <row r="4568" spans="1:2" x14ac:dyDescent="0.35">
      <c r="A4568" s="25">
        <v>41786</v>
      </c>
      <c r="B4568">
        <v>35.119999999999997</v>
      </c>
    </row>
    <row r="4569" spans="1:2" x14ac:dyDescent="0.35">
      <c r="A4569" s="25">
        <v>41787</v>
      </c>
      <c r="B4569">
        <v>34.78</v>
      </c>
    </row>
    <row r="4570" spans="1:2" x14ac:dyDescent="0.35">
      <c r="A4570" s="25">
        <v>41788</v>
      </c>
      <c r="B4570">
        <v>34.9</v>
      </c>
    </row>
    <row r="4571" spans="1:2" x14ac:dyDescent="0.35">
      <c r="A4571" s="25">
        <v>41789</v>
      </c>
      <c r="B4571">
        <v>34.65</v>
      </c>
    </row>
    <row r="4572" spans="1:2" x14ac:dyDescent="0.35">
      <c r="A4572" s="25">
        <v>41792</v>
      </c>
      <c r="B4572">
        <v>34.869999999999997</v>
      </c>
    </row>
    <row r="4573" spans="1:2" x14ac:dyDescent="0.35">
      <c r="A4573" s="25">
        <v>41793</v>
      </c>
      <c r="B4573">
        <v>34.65</v>
      </c>
    </row>
    <row r="4574" spans="1:2" x14ac:dyDescent="0.35">
      <c r="A4574" s="25">
        <v>41794</v>
      </c>
      <c r="B4574">
        <v>34.729999999999997</v>
      </c>
    </row>
    <row r="4575" spans="1:2" x14ac:dyDescent="0.35">
      <c r="A4575" s="25">
        <v>41795</v>
      </c>
      <c r="B4575">
        <v>34.94</v>
      </c>
    </row>
    <row r="4576" spans="1:2" x14ac:dyDescent="0.35">
      <c r="A4576" s="25">
        <v>41796</v>
      </c>
      <c r="B4576">
        <v>35.92</v>
      </c>
    </row>
    <row r="4577" spans="1:2" x14ac:dyDescent="0.35">
      <c r="A4577" s="25">
        <v>41799</v>
      </c>
      <c r="B4577">
        <v>36.04</v>
      </c>
    </row>
    <row r="4578" spans="1:2" x14ac:dyDescent="0.35">
      <c r="A4578" s="25">
        <v>41800</v>
      </c>
      <c r="B4578">
        <v>36.31</v>
      </c>
    </row>
    <row r="4579" spans="1:2" x14ac:dyDescent="0.35">
      <c r="A4579" s="25">
        <v>41801</v>
      </c>
      <c r="B4579">
        <v>36.630000000000003</v>
      </c>
    </row>
    <row r="4580" spans="1:2" x14ac:dyDescent="0.35">
      <c r="A4580" s="25">
        <v>41802</v>
      </c>
      <c r="B4580">
        <v>36.78</v>
      </c>
    </row>
    <row r="4581" spans="1:2" x14ac:dyDescent="0.35">
      <c r="A4581" s="25">
        <v>41803</v>
      </c>
      <c r="B4581">
        <v>36.94</v>
      </c>
    </row>
    <row r="4582" spans="1:2" x14ac:dyDescent="0.35">
      <c r="A4582" s="25">
        <v>41806</v>
      </c>
      <c r="B4582">
        <v>34.81</v>
      </c>
    </row>
    <row r="4583" spans="1:2" x14ac:dyDescent="0.35">
      <c r="A4583" s="25">
        <v>41807</v>
      </c>
      <c r="B4583">
        <v>34.43</v>
      </c>
    </row>
    <row r="4584" spans="1:2" x14ac:dyDescent="0.35">
      <c r="A4584" s="25">
        <v>41808</v>
      </c>
      <c r="B4584">
        <v>34.94</v>
      </c>
    </row>
    <row r="4585" spans="1:2" x14ac:dyDescent="0.35">
      <c r="A4585" s="25">
        <v>41809</v>
      </c>
      <c r="B4585">
        <v>34.68</v>
      </c>
    </row>
    <row r="4586" spans="1:2" x14ac:dyDescent="0.35">
      <c r="A4586" s="25">
        <v>41810</v>
      </c>
      <c r="B4586">
        <v>34.049999999999997</v>
      </c>
    </row>
    <row r="4587" spans="1:2" x14ac:dyDescent="0.35">
      <c r="A4587" s="25">
        <v>41813</v>
      </c>
      <c r="B4587">
        <v>33.64</v>
      </c>
    </row>
    <row r="4588" spans="1:2" x14ac:dyDescent="0.35">
      <c r="A4588" s="25">
        <v>41814</v>
      </c>
      <c r="B4588">
        <v>33.479999999999997</v>
      </c>
    </row>
    <row r="4589" spans="1:2" x14ac:dyDescent="0.35">
      <c r="A4589" s="25">
        <v>41815</v>
      </c>
      <c r="B4589">
        <v>33.25</v>
      </c>
    </row>
    <row r="4590" spans="1:2" x14ac:dyDescent="0.35">
      <c r="A4590" s="25">
        <v>41816</v>
      </c>
      <c r="B4590">
        <v>33.659999999999997</v>
      </c>
    </row>
    <row r="4591" spans="1:2" x14ac:dyDescent="0.35">
      <c r="A4591" s="25">
        <v>41817</v>
      </c>
      <c r="B4591">
        <v>34.25</v>
      </c>
    </row>
    <row r="4592" spans="1:2" x14ac:dyDescent="0.35">
      <c r="A4592" s="25">
        <v>41820</v>
      </c>
      <c r="B4592">
        <v>35.130000000000003</v>
      </c>
    </row>
    <row r="4593" spans="1:2" x14ac:dyDescent="0.35">
      <c r="A4593" s="25">
        <v>41821</v>
      </c>
      <c r="B4593">
        <v>35.35</v>
      </c>
    </row>
    <row r="4594" spans="1:2" x14ac:dyDescent="0.35">
      <c r="A4594" s="25">
        <v>41822</v>
      </c>
      <c r="B4594">
        <v>35.880000000000003</v>
      </c>
    </row>
    <row r="4595" spans="1:2" x14ac:dyDescent="0.35">
      <c r="A4595" s="25">
        <v>41823</v>
      </c>
      <c r="B4595">
        <v>36.14</v>
      </c>
    </row>
    <row r="4596" spans="1:2" x14ac:dyDescent="0.35">
      <c r="A4596" s="25">
        <v>41827</v>
      </c>
      <c r="B4596">
        <v>35.520000000000003</v>
      </c>
    </row>
    <row r="4597" spans="1:2" x14ac:dyDescent="0.35">
      <c r="A4597" s="25">
        <v>41828</v>
      </c>
      <c r="B4597">
        <v>34.53</v>
      </c>
    </row>
    <row r="4598" spans="1:2" x14ac:dyDescent="0.35">
      <c r="A4598" s="25">
        <v>41829</v>
      </c>
      <c r="B4598">
        <v>34.85</v>
      </c>
    </row>
    <row r="4599" spans="1:2" x14ac:dyDescent="0.35">
      <c r="A4599" s="25">
        <v>41830</v>
      </c>
      <c r="B4599">
        <v>34.93</v>
      </c>
    </row>
    <row r="4600" spans="1:2" x14ac:dyDescent="0.35">
      <c r="A4600" s="25">
        <v>41831</v>
      </c>
      <c r="B4600">
        <v>35.43</v>
      </c>
    </row>
    <row r="4601" spans="1:2" x14ac:dyDescent="0.35">
      <c r="A4601" s="25">
        <v>41834</v>
      </c>
      <c r="B4601">
        <v>35.700000000000003</v>
      </c>
    </row>
    <row r="4602" spans="1:2" x14ac:dyDescent="0.35">
      <c r="A4602" s="25">
        <v>41835</v>
      </c>
      <c r="B4602">
        <v>35.61</v>
      </c>
    </row>
    <row r="4603" spans="1:2" x14ac:dyDescent="0.35">
      <c r="A4603" s="25">
        <v>41836</v>
      </c>
      <c r="B4603">
        <v>33.79</v>
      </c>
    </row>
    <row r="4604" spans="1:2" x14ac:dyDescent="0.35">
      <c r="A4604" s="25">
        <v>41837</v>
      </c>
      <c r="B4604">
        <v>33.21</v>
      </c>
    </row>
    <row r="4605" spans="1:2" x14ac:dyDescent="0.35">
      <c r="A4605" s="25">
        <v>41838</v>
      </c>
      <c r="B4605">
        <v>33.33</v>
      </c>
    </row>
    <row r="4606" spans="1:2" x14ac:dyDescent="0.35">
      <c r="A4606" s="25">
        <v>41841</v>
      </c>
      <c r="B4606">
        <v>33.28</v>
      </c>
    </row>
    <row r="4607" spans="1:2" x14ac:dyDescent="0.35">
      <c r="A4607" s="25">
        <v>41842</v>
      </c>
      <c r="B4607">
        <v>33.6</v>
      </c>
    </row>
    <row r="4608" spans="1:2" x14ac:dyDescent="0.35">
      <c r="A4608" s="25">
        <v>41843</v>
      </c>
      <c r="B4608">
        <v>34.71</v>
      </c>
    </row>
    <row r="4609" spans="1:2" x14ac:dyDescent="0.35">
      <c r="A4609" s="25">
        <v>41844</v>
      </c>
      <c r="B4609">
        <v>36.17</v>
      </c>
    </row>
    <row r="4610" spans="1:2" x14ac:dyDescent="0.35">
      <c r="A4610" s="25">
        <v>41845</v>
      </c>
      <c r="B4610">
        <v>36.119999999999997</v>
      </c>
    </row>
    <row r="4611" spans="1:2" x14ac:dyDescent="0.35">
      <c r="A4611" s="25">
        <v>41848</v>
      </c>
      <c r="B4611">
        <v>35.9</v>
      </c>
    </row>
    <row r="4612" spans="1:2" x14ac:dyDescent="0.35">
      <c r="A4612" s="25">
        <v>41849</v>
      </c>
      <c r="B4612">
        <v>35.68</v>
      </c>
    </row>
    <row r="4613" spans="1:2" x14ac:dyDescent="0.35">
      <c r="A4613" s="25">
        <v>41850</v>
      </c>
      <c r="B4613">
        <v>36.6</v>
      </c>
    </row>
    <row r="4614" spans="1:2" x14ac:dyDescent="0.35">
      <c r="A4614" s="25">
        <v>41851</v>
      </c>
      <c r="B4614">
        <v>35.81</v>
      </c>
    </row>
    <row r="4615" spans="1:2" x14ac:dyDescent="0.35">
      <c r="A4615" s="25">
        <v>41852</v>
      </c>
      <c r="B4615">
        <v>35.619999999999997</v>
      </c>
    </row>
    <row r="4616" spans="1:2" x14ac:dyDescent="0.35">
      <c r="A4616" s="25">
        <v>41855</v>
      </c>
      <c r="B4616">
        <v>36.53</v>
      </c>
    </row>
    <row r="4617" spans="1:2" x14ac:dyDescent="0.35">
      <c r="A4617" s="25">
        <v>41856</v>
      </c>
      <c r="B4617">
        <v>35.700000000000003</v>
      </c>
    </row>
    <row r="4618" spans="1:2" x14ac:dyDescent="0.35">
      <c r="A4618" s="25">
        <v>41857</v>
      </c>
      <c r="B4618">
        <v>35.79</v>
      </c>
    </row>
    <row r="4619" spans="1:2" x14ac:dyDescent="0.35">
      <c r="A4619" s="25">
        <v>41858</v>
      </c>
      <c r="B4619">
        <v>35.659999999999997</v>
      </c>
    </row>
    <row r="4620" spans="1:2" x14ac:dyDescent="0.35">
      <c r="A4620" s="25">
        <v>41859</v>
      </c>
      <c r="B4620">
        <v>35.909999999999997</v>
      </c>
    </row>
    <row r="4621" spans="1:2" x14ac:dyDescent="0.35">
      <c r="A4621" s="25">
        <v>41862</v>
      </c>
      <c r="B4621">
        <v>35.79</v>
      </c>
    </row>
    <row r="4622" spans="1:2" x14ac:dyDescent="0.35">
      <c r="A4622" s="25">
        <v>41863</v>
      </c>
      <c r="B4622">
        <v>35.520000000000003</v>
      </c>
    </row>
    <row r="4623" spans="1:2" x14ac:dyDescent="0.35">
      <c r="A4623" s="25">
        <v>41864</v>
      </c>
      <c r="B4623">
        <v>36.19</v>
      </c>
    </row>
    <row r="4624" spans="1:2" x14ac:dyDescent="0.35">
      <c r="A4624" s="25">
        <v>41865</v>
      </c>
      <c r="B4624">
        <v>36.36</v>
      </c>
    </row>
    <row r="4625" spans="1:2" x14ac:dyDescent="0.35">
      <c r="A4625" s="25">
        <v>41866</v>
      </c>
      <c r="B4625">
        <v>36.47</v>
      </c>
    </row>
    <row r="4626" spans="1:2" x14ac:dyDescent="0.35">
      <c r="A4626" s="25">
        <v>41869</v>
      </c>
      <c r="B4626">
        <v>37.380000000000003</v>
      </c>
    </row>
    <row r="4627" spans="1:2" x14ac:dyDescent="0.35">
      <c r="A4627" s="25">
        <v>41870</v>
      </c>
      <c r="B4627">
        <v>37.83</v>
      </c>
    </row>
    <row r="4628" spans="1:2" x14ac:dyDescent="0.35">
      <c r="A4628" s="25">
        <v>41871</v>
      </c>
      <c r="B4628">
        <v>37.5</v>
      </c>
    </row>
    <row r="4629" spans="1:2" x14ac:dyDescent="0.35">
      <c r="A4629" s="25">
        <v>41872</v>
      </c>
      <c r="B4629">
        <v>37.64</v>
      </c>
    </row>
    <row r="4630" spans="1:2" x14ac:dyDescent="0.35">
      <c r="A4630" s="25">
        <v>41873</v>
      </c>
      <c r="B4630">
        <v>38.01</v>
      </c>
    </row>
    <row r="4631" spans="1:2" x14ac:dyDescent="0.35">
      <c r="A4631" s="25">
        <v>41876</v>
      </c>
      <c r="B4631">
        <v>37.71</v>
      </c>
    </row>
    <row r="4632" spans="1:2" x14ac:dyDescent="0.35">
      <c r="A4632" s="25">
        <v>41877</v>
      </c>
      <c r="B4632">
        <v>37.79</v>
      </c>
    </row>
    <row r="4633" spans="1:2" x14ac:dyDescent="0.35">
      <c r="A4633" s="25">
        <v>41878</v>
      </c>
      <c r="B4633">
        <v>38.18</v>
      </c>
    </row>
    <row r="4634" spans="1:2" x14ac:dyDescent="0.35">
      <c r="A4634" s="25">
        <v>41879</v>
      </c>
      <c r="B4634">
        <v>38.31</v>
      </c>
    </row>
    <row r="4635" spans="1:2" x14ac:dyDescent="0.35">
      <c r="A4635" s="25">
        <v>41880</v>
      </c>
      <c r="B4635">
        <v>38.51</v>
      </c>
    </row>
    <row r="4636" spans="1:2" x14ac:dyDescent="0.35">
      <c r="A4636" s="25">
        <v>41884</v>
      </c>
      <c r="B4636">
        <v>39.270000000000003</v>
      </c>
    </row>
    <row r="4637" spans="1:2" x14ac:dyDescent="0.35">
      <c r="A4637" s="25">
        <v>41885</v>
      </c>
      <c r="B4637">
        <v>38.869999999999997</v>
      </c>
    </row>
    <row r="4638" spans="1:2" x14ac:dyDescent="0.35">
      <c r="A4638" s="25">
        <v>41886</v>
      </c>
      <c r="B4638">
        <v>39.19</v>
      </c>
    </row>
    <row r="4639" spans="1:2" x14ac:dyDescent="0.35">
      <c r="A4639" s="25">
        <v>41887</v>
      </c>
      <c r="B4639">
        <v>39.590000000000003</v>
      </c>
    </row>
    <row r="4640" spans="1:2" x14ac:dyDescent="0.35">
      <c r="A4640" s="25">
        <v>41890</v>
      </c>
      <c r="B4640">
        <v>41.81</v>
      </c>
    </row>
    <row r="4641" spans="1:2" x14ac:dyDescent="0.35">
      <c r="A4641" s="25">
        <v>41891</v>
      </c>
      <c r="B4641">
        <v>40.78</v>
      </c>
    </row>
    <row r="4642" spans="1:2" x14ac:dyDescent="0.35">
      <c r="A4642" s="25">
        <v>41892</v>
      </c>
      <c r="B4642">
        <v>41.14</v>
      </c>
    </row>
    <row r="4643" spans="1:2" x14ac:dyDescent="0.35">
      <c r="A4643" s="25">
        <v>41893</v>
      </c>
      <c r="B4643">
        <v>41.26</v>
      </c>
    </row>
    <row r="4644" spans="1:2" x14ac:dyDescent="0.35">
      <c r="A4644" s="25">
        <v>41894</v>
      </c>
      <c r="B4644">
        <v>42.88</v>
      </c>
    </row>
    <row r="4645" spans="1:2" x14ac:dyDescent="0.35">
      <c r="A4645" s="25">
        <v>41897</v>
      </c>
      <c r="B4645">
        <v>42.55</v>
      </c>
    </row>
    <row r="4646" spans="1:2" x14ac:dyDescent="0.35">
      <c r="A4646" s="25">
        <v>41898</v>
      </c>
      <c r="B4646">
        <v>42.71</v>
      </c>
    </row>
    <row r="4647" spans="1:2" x14ac:dyDescent="0.35">
      <c r="A4647" s="25">
        <v>41899</v>
      </c>
      <c r="B4647">
        <v>42.59</v>
      </c>
    </row>
    <row r="4648" spans="1:2" x14ac:dyDescent="0.35">
      <c r="A4648" s="25">
        <v>41900</v>
      </c>
      <c r="B4648">
        <v>42.09</v>
      </c>
    </row>
    <row r="4649" spans="1:2" x14ac:dyDescent="0.35">
      <c r="A4649" s="25">
        <v>41901</v>
      </c>
      <c r="B4649">
        <v>40.93</v>
      </c>
    </row>
    <row r="4650" spans="1:2" x14ac:dyDescent="0.35">
      <c r="A4650" s="25">
        <v>41904</v>
      </c>
      <c r="B4650">
        <v>38.65</v>
      </c>
    </row>
    <row r="4651" spans="1:2" x14ac:dyDescent="0.35">
      <c r="A4651" s="25">
        <v>41905</v>
      </c>
      <c r="B4651">
        <v>39.049999999999997</v>
      </c>
    </row>
    <row r="4652" spans="1:2" x14ac:dyDescent="0.35">
      <c r="A4652" s="25">
        <v>41906</v>
      </c>
      <c r="B4652">
        <v>39.880000000000003</v>
      </c>
    </row>
    <row r="4653" spans="1:2" x14ac:dyDescent="0.35">
      <c r="A4653" s="25">
        <v>41907</v>
      </c>
      <c r="B4653">
        <v>38.950000000000003</v>
      </c>
    </row>
    <row r="4654" spans="1:2" x14ac:dyDescent="0.35">
      <c r="A4654" s="25">
        <v>41908</v>
      </c>
      <c r="B4654">
        <v>40.659999999999997</v>
      </c>
    </row>
    <row r="4655" spans="1:2" x14ac:dyDescent="0.35">
      <c r="A4655" s="25">
        <v>41911</v>
      </c>
      <c r="B4655">
        <v>40.520000000000003</v>
      </c>
    </row>
    <row r="4656" spans="1:2" x14ac:dyDescent="0.35">
      <c r="A4656" s="25">
        <v>41912</v>
      </c>
      <c r="B4656">
        <v>40.75</v>
      </c>
    </row>
    <row r="4657" spans="1:2" x14ac:dyDescent="0.35">
      <c r="A4657" s="25">
        <v>41913</v>
      </c>
      <c r="B4657">
        <v>40.32</v>
      </c>
    </row>
    <row r="4658" spans="1:2" x14ac:dyDescent="0.35">
      <c r="A4658" s="25">
        <v>41914</v>
      </c>
      <c r="B4658">
        <v>40.5</v>
      </c>
    </row>
    <row r="4659" spans="1:2" x14ac:dyDescent="0.35">
      <c r="A4659" s="25">
        <v>41915</v>
      </c>
      <c r="B4659">
        <v>41.03</v>
      </c>
    </row>
    <row r="4660" spans="1:2" x14ac:dyDescent="0.35">
      <c r="A4660" s="25">
        <v>41918</v>
      </c>
      <c r="B4660">
        <v>41.52</v>
      </c>
    </row>
    <row r="4661" spans="1:2" x14ac:dyDescent="0.35">
      <c r="A4661" s="25">
        <v>41919</v>
      </c>
      <c r="B4661">
        <v>40.93</v>
      </c>
    </row>
    <row r="4662" spans="1:2" x14ac:dyDescent="0.35">
      <c r="A4662" s="25">
        <v>41920</v>
      </c>
      <c r="B4662">
        <v>41.08</v>
      </c>
    </row>
    <row r="4663" spans="1:2" x14ac:dyDescent="0.35">
      <c r="A4663" s="25">
        <v>41921</v>
      </c>
      <c r="B4663">
        <v>41.1</v>
      </c>
    </row>
    <row r="4664" spans="1:2" x14ac:dyDescent="0.35">
      <c r="A4664" s="25">
        <v>41922</v>
      </c>
      <c r="B4664">
        <v>39.6</v>
      </c>
    </row>
    <row r="4665" spans="1:2" x14ac:dyDescent="0.35">
      <c r="A4665" s="25">
        <v>41925</v>
      </c>
      <c r="B4665">
        <v>38.380000000000003</v>
      </c>
    </row>
    <row r="4666" spans="1:2" x14ac:dyDescent="0.35">
      <c r="A4666" s="25">
        <v>41926</v>
      </c>
      <c r="B4666">
        <v>37.97</v>
      </c>
    </row>
    <row r="4667" spans="1:2" x14ac:dyDescent="0.35">
      <c r="A4667" s="25">
        <v>41927</v>
      </c>
      <c r="B4667">
        <v>37.82</v>
      </c>
    </row>
    <row r="4668" spans="1:2" x14ac:dyDescent="0.35">
      <c r="A4668" s="25">
        <v>41928</v>
      </c>
      <c r="B4668">
        <v>38.119999999999997</v>
      </c>
    </row>
    <row r="4669" spans="1:2" x14ac:dyDescent="0.35">
      <c r="A4669" s="25">
        <v>41929</v>
      </c>
      <c r="B4669">
        <v>38.450000000000003</v>
      </c>
    </row>
    <row r="4670" spans="1:2" x14ac:dyDescent="0.35">
      <c r="A4670" s="25">
        <v>41932</v>
      </c>
      <c r="B4670">
        <v>39.28</v>
      </c>
    </row>
    <row r="4671" spans="1:2" x14ac:dyDescent="0.35">
      <c r="A4671" s="25">
        <v>41933</v>
      </c>
      <c r="B4671">
        <v>40.18</v>
      </c>
    </row>
    <row r="4672" spans="1:2" x14ac:dyDescent="0.35">
      <c r="A4672" s="25">
        <v>41934</v>
      </c>
      <c r="B4672">
        <v>42</v>
      </c>
    </row>
    <row r="4673" spans="1:2" x14ac:dyDescent="0.35">
      <c r="A4673" s="25">
        <v>41935</v>
      </c>
      <c r="B4673">
        <v>42.6</v>
      </c>
    </row>
    <row r="4674" spans="1:2" x14ac:dyDescent="0.35">
      <c r="A4674" s="25">
        <v>41936</v>
      </c>
      <c r="B4674">
        <v>43.5</v>
      </c>
    </row>
    <row r="4675" spans="1:2" x14ac:dyDescent="0.35">
      <c r="A4675" s="25">
        <v>41939</v>
      </c>
      <c r="B4675">
        <v>44.7</v>
      </c>
    </row>
    <row r="4676" spans="1:2" x14ac:dyDescent="0.35">
      <c r="A4676" s="25">
        <v>41940</v>
      </c>
      <c r="B4676">
        <v>45.87</v>
      </c>
    </row>
    <row r="4677" spans="1:2" x14ac:dyDescent="0.35">
      <c r="A4677" s="25">
        <v>41941</v>
      </c>
      <c r="B4677">
        <v>45.43</v>
      </c>
    </row>
    <row r="4678" spans="1:2" x14ac:dyDescent="0.35">
      <c r="A4678" s="25">
        <v>41942</v>
      </c>
      <c r="B4678">
        <v>45.63</v>
      </c>
    </row>
    <row r="4679" spans="1:2" x14ac:dyDescent="0.35">
      <c r="A4679" s="25">
        <v>41943</v>
      </c>
      <c r="B4679">
        <v>46.05</v>
      </c>
    </row>
    <row r="4680" spans="1:2" x14ac:dyDescent="0.35">
      <c r="A4680" s="25">
        <v>41946</v>
      </c>
      <c r="B4680">
        <v>46.34</v>
      </c>
    </row>
    <row r="4681" spans="1:2" x14ac:dyDescent="0.35">
      <c r="A4681" s="25">
        <v>41947</v>
      </c>
      <c r="B4681">
        <v>47.08</v>
      </c>
    </row>
    <row r="4682" spans="1:2" x14ac:dyDescent="0.35">
      <c r="A4682" s="25">
        <v>41948</v>
      </c>
      <c r="B4682">
        <v>47.46</v>
      </c>
    </row>
    <row r="4683" spans="1:2" x14ac:dyDescent="0.35">
      <c r="A4683" s="25">
        <v>41949</v>
      </c>
      <c r="B4683">
        <v>47.93</v>
      </c>
    </row>
    <row r="4684" spans="1:2" x14ac:dyDescent="0.35">
      <c r="A4684" s="25">
        <v>41950</v>
      </c>
      <c r="B4684">
        <v>48.55</v>
      </c>
    </row>
    <row r="4685" spans="1:2" x14ac:dyDescent="0.35">
      <c r="A4685" s="25">
        <v>41953</v>
      </c>
      <c r="B4685">
        <v>49.41</v>
      </c>
    </row>
    <row r="4686" spans="1:2" x14ac:dyDescent="0.35">
      <c r="A4686" s="25">
        <v>41954</v>
      </c>
      <c r="B4686">
        <v>49.05</v>
      </c>
    </row>
    <row r="4687" spans="1:2" x14ac:dyDescent="0.35">
      <c r="A4687" s="25">
        <v>41955</v>
      </c>
      <c r="B4687">
        <v>50.6</v>
      </c>
    </row>
    <row r="4688" spans="1:2" x14ac:dyDescent="0.35">
      <c r="A4688" s="25">
        <v>41956</v>
      </c>
      <c r="B4688">
        <v>50.5</v>
      </c>
    </row>
    <row r="4689" spans="1:2" x14ac:dyDescent="0.35">
      <c r="A4689" s="25">
        <v>41957</v>
      </c>
      <c r="B4689">
        <v>51.75</v>
      </c>
    </row>
    <row r="4690" spans="1:2" x14ac:dyDescent="0.35">
      <c r="A4690" s="25">
        <v>41960</v>
      </c>
      <c r="B4690">
        <v>52.37</v>
      </c>
    </row>
    <row r="4691" spans="1:2" x14ac:dyDescent="0.35">
      <c r="A4691" s="25">
        <v>41961</v>
      </c>
      <c r="B4691">
        <v>51.75</v>
      </c>
    </row>
    <row r="4692" spans="1:2" x14ac:dyDescent="0.35">
      <c r="A4692" s="25">
        <v>41962</v>
      </c>
      <c r="B4692">
        <v>50.58</v>
      </c>
    </row>
    <row r="4693" spans="1:2" x14ac:dyDescent="0.35">
      <c r="A4693" s="25">
        <v>41963</v>
      </c>
      <c r="B4693">
        <v>51.25</v>
      </c>
    </row>
    <row r="4694" spans="1:2" x14ac:dyDescent="0.35">
      <c r="A4694" s="25">
        <v>41964</v>
      </c>
      <c r="B4694">
        <v>51.04</v>
      </c>
    </row>
    <row r="4695" spans="1:2" x14ac:dyDescent="0.35">
      <c r="A4695" s="25">
        <v>41967</v>
      </c>
      <c r="B4695">
        <v>51.83</v>
      </c>
    </row>
    <row r="4696" spans="1:2" x14ac:dyDescent="0.35">
      <c r="A4696" s="25">
        <v>41968</v>
      </c>
      <c r="B4696">
        <v>51.72</v>
      </c>
    </row>
    <row r="4697" spans="1:2" x14ac:dyDescent="0.35">
      <c r="A4697" s="25">
        <v>41969</v>
      </c>
      <c r="B4697">
        <v>51.93</v>
      </c>
    </row>
    <row r="4698" spans="1:2" x14ac:dyDescent="0.35">
      <c r="A4698" s="25">
        <v>41971</v>
      </c>
      <c r="B4698">
        <v>51.74</v>
      </c>
    </row>
    <row r="4699" spans="1:2" x14ac:dyDescent="0.35">
      <c r="A4699" s="25">
        <v>41974</v>
      </c>
      <c r="B4699">
        <v>50.1</v>
      </c>
    </row>
    <row r="4700" spans="1:2" x14ac:dyDescent="0.35">
      <c r="A4700" s="25">
        <v>41975</v>
      </c>
      <c r="B4700">
        <v>50.67</v>
      </c>
    </row>
    <row r="4701" spans="1:2" x14ac:dyDescent="0.35">
      <c r="A4701" s="25">
        <v>41976</v>
      </c>
      <c r="B4701">
        <v>50.28</v>
      </c>
    </row>
    <row r="4702" spans="1:2" x14ac:dyDescent="0.35">
      <c r="A4702" s="25">
        <v>41977</v>
      </c>
      <c r="B4702">
        <v>50.41</v>
      </c>
    </row>
    <row r="4703" spans="1:2" x14ac:dyDescent="0.35">
      <c r="A4703" s="25">
        <v>41978</v>
      </c>
      <c r="B4703">
        <v>50.99</v>
      </c>
    </row>
    <row r="4704" spans="1:2" x14ac:dyDescent="0.35">
      <c r="A4704" s="25">
        <v>41981</v>
      </c>
      <c r="B4704">
        <v>49.62</v>
      </c>
    </row>
    <row r="4705" spans="1:2" x14ac:dyDescent="0.35">
      <c r="A4705" s="25">
        <v>41982</v>
      </c>
      <c r="B4705">
        <v>50.51</v>
      </c>
    </row>
    <row r="4706" spans="1:2" x14ac:dyDescent="0.35">
      <c r="A4706" s="25">
        <v>41983</v>
      </c>
      <c r="B4706">
        <v>49.21</v>
      </c>
    </row>
    <row r="4707" spans="1:2" x14ac:dyDescent="0.35">
      <c r="A4707" s="25">
        <v>41984</v>
      </c>
      <c r="B4707">
        <v>49.94</v>
      </c>
    </row>
    <row r="4708" spans="1:2" x14ac:dyDescent="0.35">
      <c r="A4708" s="25">
        <v>41985</v>
      </c>
      <c r="B4708">
        <v>50.24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B2F7-3D39-4E20-976C-0B8D7848F3AE}">
  <sheetPr>
    <tabColor rgb="FF0000FF"/>
  </sheetPr>
  <dimension ref="A1:O560"/>
  <sheetViews>
    <sheetView zoomScale="80" zoomScaleNormal="80" workbookViewId="0"/>
  </sheetViews>
  <sheetFormatPr defaultRowHeight="14.5" x14ac:dyDescent="0.35"/>
  <cols>
    <col min="1" max="1" width="24.26953125" customWidth="1"/>
    <col min="4" max="4" width="23.1796875" customWidth="1"/>
    <col min="5" max="5" width="11.7265625" customWidth="1"/>
    <col min="6" max="6" width="12.81640625" customWidth="1"/>
    <col min="7" max="8" width="15.26953125" customWidth="1"/>
    <col min="10" max="10" width="24.54296875" customWidth="1"/>
    <col min="11" max="11" width="13.81640625" customWidth="1"/>
    <col min="12" max="12" width="24" customWidth="1"/>
    <col min="13" max="13" width="28.26953125" customWidth="1"/>
    <col min="14" max="14" width="17.81640625" customWidth="1"/>
    <col min="15" max="15" width="33" customWidth="1"/>
  </cols>
  <sheetData>
    <row r="1" spans="1:15" ht="29" x14ac:dyDescent="0.35">
      <c r="A1" s="27" t="s">
        <v>470</v>
      </c>
      <c r="D1" s="6" t="s">
        <v>469</v>
      </c>
      <c r="E1" t="s">
        <v>468</v>
      </c>
      <c r="O1" s="26" t="s">
        <v>467</v>
      </c>
    </row>
    <row r="2" spans="1:15" x14ac:dyDescent="0.35">
      <c r="A2" s="2" t="s">
        <v>455</v>
      </c>
      <c r="E2" t="s">
        <v>466</v>
      </c>
      <c r="O2" s="2" t="s">
        <v>465</v>
      </c>
    </row>
    <row r="3" spans="1:15" x14ac:dyDescent="0.35">
      <c r="A3" s="2" t="s">
        <v>455</v>
      </c>
      <c r="O3" s="2" t="s">
        <v>464</v>
      </c>
    </row>
    <row r="4" spans="1:15" x14ac:dyDescent="0.35">
      <c r="A4" s="2" t="s">
        <v>455</v>
      </c>
      <c r="O4" s="2" t="s">
        <v>463</v>
      </c>
    </row>
    <row r="5" spans="1:15" x14ac:dyDescent="0.35">
      <c r="A5" s="2" t="s">
        <v>456</v>
      </c>
      <c r="D5" s="6" t="s">
        <v>462</v>
      </c>
      <c r="J5" s="6" t="s">
        <v>461</v>
      </c>
      <c r="O5" s="2" t="s">
        <v>460</v>
      </c>
    </row>
    <row r="6" spans="1:15" x14ac:dyDescent="0.35">
      <c r="A6" s="2" t="s">
        <v>452</v>
      </c>
      <c r="O6" s="2" t="s">
        <v>459</v>
      </c>
    </row>
    <row r="7" spans="1:15" x14ac:dyDescent="0.35">
      <c r="A7" s="2" t="s">
        <v>454</v>
      </c>
    </row>
    <row r="8" spans="1:15" x14ac:dyDescent="0.35">
      <c r="A8" s="2" t="s">
        <v>454</v>
      </c>
    </row>
    <row r="9" spans="1:15" x14ac:dyDescent="0.35">
      <c r="A9" s="2" t="s">
        <v>452</v>
      </c>
    </row>
    <row r="10" spans="1:15" x14ac:dyDescent="0.35">
      <c r="A10" s="2" t="s">
        <v>455</v>
      </c>
    </row>
    <row r="11" spans="1:15" x14ac:dyDescent="0.35">
      <c r="A11" s="2" t="s">
        <v>455</v>
      </c>
    </row>
    <row r="12" spans="1:15" x14ac:dyDescent="0.35">
      <c r="A12" s="2" t="s">
        <v>456</v>
      </c>
    </row>
    <row r="13" spans="1:15" x14ac:dyDescent="0.35">
      <c r="A13" s="2" t="s">
        <v>454</v>
      </c>
    </row>
    <row r="14" spans="1:15" x14ac:dyDescent="0.35">
      <c r="A14" s="2" t="s">
        <v>452</v>
      </c>
    </row>
    <row r="15" spans="1:15" x14ac:dyDescent="0.35">
      <c r="A15" s="2" t="s">
        <v>455</v>
      </c>
    </row>
    <row r="16" spans="1:15" x14ac:dyDescent="0.35">
      <c r="A16" s="2" t="s">
        <v>458</v>
      </c>
    </row>
    <row r="17" spans="1:1" x14ac:dyDescent="0.35">
      <c r="A17" s="2" t="s">
        <v>455</v>
      </c>
    </row>
    <row r="18" spans="1:1" x14ac:dyDescent="0.35">
      <c r="A18" s="2" t="s">
        <v>456</v>
      </c>
    </row>
    <row r="19" spans="1:1" x14ac:dyDescent="0.35">
      <c r="A19" s="2" t="s">
        <v>453</v>
      </c>
    </row>
    <row r="20" spans="1:1" x14ac:dyDescent="0.35">
      <c r="A20" s="2" t="s">
        <v>456</v>
      </c>
    </row>
    <row r="21" spans="1:1" x14ac:dyDescent="0.35">
      <c r="A21" s="2" t="s">
        <v>456</v>
      </c>
    </row>
    <row r="22" spans="1:1" x14ac:dyDescent="0.35">
      <c r="A22" s="2" t="s">
        <v>457</v>
      </c>
    </row>
    <row r="23" spans="1:1" x14ac:dyDescent="0.35">
      <c r="A23" s="2" t="s">
        <v>456</v>
      </c>
    </row>
    <row r="24" spans="1:1" x14ac:dyDescent="0.35">
      <c r="A24" s="2" t="s">
        <v>455</v>
      </c>
    </row>
    <row r="25" spans="1:1" x14ac:dyDescent="0.35">
      <c r="A25" s="2" t="s">
        <v>456</v>
      </c>
    </row>
    <row r="26" spans="1:1" x14ac:dyDescent="0.35">
      <c r="A26" s="2" t="s">
        <v>457</v>
      </c>
    </row>
    <row r="27" spans="1:1" x14ac:dyDescent="0.35">
      <c r="A27" s="2" t="s">
        <v>455</v>
      </c>
    </row>
    <row r="28" spans="1:1" x14ac:dyDescent="0.35">
      <c r="A28" s="2" t="s">
        <v>458</v>
      </c>
    </row>
    <row r="29" spans="1:1" x14ac:dyDescent="0.35">
      <c r="A29" s="2" t="s">
        <v>458</v>
      </c>
    </row>
    <row r="30" spans="1:1" x14ac:dyDescent="0.35">
      <c r="A30" s="2" t="s">
        <v>454</v>
      </c>
    </row>
    <row r="31" spans="1:1" x14ac:dyDescent="0.35">
      <c r="A31" s="2" t="s">
        <v>457</v>
      </c>
    </row>
    <row r="32" spans="1:1" x14ac:dyDescent="0.35">
      <c r="A32" s="2" t="s">
        <v>455</v>
      </c>
    </row>
    <row r="33" spans="1:1" x14ac:dyDescent="0.35">
      <c r="A33" s="2" t="s">
        <v>456</v>
      </c>
    </row>
    <row r="34" spans="1:1" x14ac:dyDescent="0.35">
      <c r="A34" s="2" t="s">
        <v>454</v>
      </c>
    </row>
    <row r="35" spans="1:1" x14ac:dyDescent="0.35">
      <c r="A35" s="2" t="s">
        <v>457</v>
      </c>
    </row>
    <row r="36" spans="1:1" x14ac:dyDescent="0.35">
      <c r="A36" s="2" t="s">
        <v>456</v>
      </c>
    </row>
    <row r="37" spans="1:1" x14ac:dyDescent="0.35">
      <c r="A37" s="2" t="s">
        <v>452</v>
      </c>
    </row>
    <row r="38" spans="1:1" x14ac:dyDescent="0.35">
      <c r="A38" s="2" t="s">
        <v>452</v>
      </c>
    </row>
    <row r="39" spans="1:1" x14ac:dyDescent="0.35">
      <c r="A39" s="2" t="s">
        <v>453</v>
      </c>
    </row>
    <row r="40" spans="1:1" x14ac:dyDescent="0.35">
      <c r="A40" s="2" t="s">
        <v>456</v>
      </c>
    </row>
    <row r="41" spans="1:1" x14ac:dyDescent="0.35">
      <c r="A41" s="2" t="s">
        <v>457</v>
      </c>
    </row>
    <row r="42" spans="1:1" x14ac:dyDescent="0.35">
      <c r="A42" s="2" t="s">
        <v>456</v>
      </c>
    </row>
    <row r="43" spans="1:1" x14ac:dyDescent="0.35">
      <c r="A43" s="2" t="s">
        <v>456</v>
      </c>
    </row>
    <row r="44" spans="1:1" x14ac:dyDescent="0.35">
      <c r="A44" s="2" t="s">
        <v>455</v>
      </c>
    </row>
    <row r="45" spans="1:1" x14ac:dyDescent="0.35">
      <c r="A45" s="2" t="s">
        <v>457</v>
      </c>
    </row>
    <row r="46" spans="1:1" x14ac:dyDescent="0.35">
      <c r="A46" s="2" t="s">
        <v>456</v>
      </c>
    </row>
    <row r="47" spans="1:1" x14ac:dyDescent="0.35">
      <c r="A47" s="2" t="s">
        <v>456</v>
      </c>
    </row>
    <row r="48" spans="1:1" x14ac:dyDescent="0.35">
      <c r="A48" s="2" t="s">
        <v>455</v>
      </c>
    </row>
    <row r="49" spans="1:1" x14ac:dyDescent="0.35">
      <c r="A49" s="2" t="s">
        <v>452</v>
      </c>
    </row>
    <row r="50" spans="1:1" x14ac:dyDescent="0.35">
      <c r="A50" s="2" t="s">
        <v>456</v>
      </c>
    </row>
    <row r="51" spans="1:1" x14ac:dyDescent="0.35">
      <c r="A51" s="2" t="s">
        <v>455</v>
      </c>
    </row>
    <row r="52" spans="1:1" x14ac:dyDescent="0.35">
      <c r="A52" s="2" t="s">
        <v>456</v>
      </c>
    </row>
    <row r="53" spans="1:1" x14ac:dyDescent="0.35">
      <c r="A53" s="2" t="s">
        <v>453</v>
      </c>
    </row>
    <row r="54" spans="1:1" x14ac:dyDescent="0.35">
      <c r="A54" s="2" t="s">
        <v>457</v>
      </c>
    </row>
    <row r="55" spans="1:1" x14ac:dyDescent="0.35">
      <c r="A55" s="2" t="s">
        <v>452</v>
      </c>
    </row>
    <row r="56" spans="1:1" x14ac:dyDescent="0.35">
      <c r="A56" s="2" t="s">
        <v>455</v>
      </c>
    </row>
    <row r="57" spans="1:1" x14ac:dyDescent="0.35">
      <c r="A57" s="2" t="s">
        <v>452</v>
      </c>
    </row>
    <row r="58" spans="1:1" x14ac:dyDescent="0.35">
      <c r="A58" s="2" t="s">
        <v>457</v>
      </c>
    </row>
    <row r="59" spans="1:1" x14ac:dyDescent="0.35">
      <c r="A59" s="2" t="s">
        <v>456</v>
      </c>
    </row>
    <row r="60" spans="1:1" x14ac:dyDescent="0.35">
      <c r="A60" s="2" t="s">
        <v>455</v>
      </c>
    </row>
    <row r="61" spans="1:1" x14ac:dyDescent="0.35">
      <c r="A61" s="2" t="s">
        <v>454</v>
      </c>
    </row>
    <row r="62" spans="1:1" x14ac:dyDescent="0.35">
      <c r="A62" s="2" t="s">
        <v>454</v>
      </c>
    </row>
    <row r="63" spans="1:1" x14ac:dyDescent="0.35">
      <c r="A63" s="2" t="s">
        <v>456</v>
      </c>
    </row>
    <row r="64" spans="1:1" x14ac:dyDescent="0.35">
      <c r="A64" s="2" t="s">
        <v>456</v>
      </c>
    </row>
    <row r="65" spans="1:1" x14ac:dyDescent="0.35">
      <c r="A65" s="2" t="s">
        <v>456</v>
      </c>
    </row>
    <row r="66" spans="1:1" x14ac:dyDescent="0.35">
      <c r="A66" s="2" t="s">
        <v>456</v>
      </c>
    </row>
    <row r="67" spans="1:1" x14ac:dyDescent="0.35">
      <c r="A67" s="2" t="s">
        <v>454</v>
      </c>
    </row>
    <row r="68" spans="1:1" x14ac:dyDescent="0.35">
      <c r="A68" s="2" t="s">
        <v>457</v>
      </c>
    </row>
    <row r="69" spans="1:1" x14ac:dyDescent="0.35">
      <c r="A69" s="2" t="s">
        <v>452</v>
      </c>
    </row>
    <row r="70" spans="1:1" x14ac:dyDescent="0.35">
      <c r="A70" s="2" t="s">
        <v>457</v>
      </c>
    </row>
    <row r="71" spans="1:1" x14ac:dyDescent="0.35">
      <c r="A71" s="2" t="s">
        <v>452</v>
      </c>
    </row>
    <row r="72" spans="1:1" x14ac:dyDescent="0.35">
      <c r="A72" s="2" t="s">
        <v>456</v>
      </c>
    </row>
    <row r="73" spans="1:1" x14ac:dyDescent="0.35">
      <c r="A73" s="2" t="s">
        <v>454</v>
      </c>
    </row>
    <row r="74" spans="1:1" x14ac:dyDescent="0.35">
      <c r="A74" s="2" t="s">
        <v>454</v>
      </c>
    </row>
    <row r="75" spans="1:1" x14ac:dyDescent="0.35">
      <c r="A75" s="2" t="s">
        <v>455</v>
      </c>
    </row>
    <row r="76" spans="1:1" x14ac:dyDescent="0.35">
      <c r="A76" s="2" t="s">
        <v>455</v>
      </c>
    </row>
    <row r="77" spans="1:1" x14ac:dyDescent="0.35">
      <c r="A77" s="2" t="s">
        <v>455</v>
      </c>
    </row>
    <row r="78" spans="1:1" x14ac:dyDescent="0.35">
      <c r="A78" s="2" t="s">
        <v>454</v>
      </c>
    </row>
    <row r="79" spans="1:1" x14ac:dyDescent="0.35">
      <c r="A79" s="2" t="s">
        <v>458</v>
      </c>
    </row>
    <row r="80" spans="1:1" x14ac:dyDescent="0.35">
      <c r="A80" s="2" t="s">
        <v>455</v>
      </c>
    </row>
    <row r="81" spans="1:1" x14ac:dyDescent="0.35">
      <c r="A81" s="2" t="s">
        <v>452</v>
      </c>
    </row>
    <row r="82" spans="1:1" x14ac:dyDescent="0.35">
      <c r="A82" s="2" t="s">
        <v>454</v>
      </c>
    </row>
    <row r="83" spans="1:1" x14ac:dyDescent="0.35">
      <c r="A83" s="2" t="s">
        <v>454</v>
      </c>
    </row>
    <row r="84" spans="1:1" x14ac:dyDescent="0.35">
      <c r="A84" s="2" t="s">
        <v>452</v>
      </c>
    </row>
    <row r="85" spans="1:1" x14ac:dyDescent="0.35">
      <c r="A85" s="2" t="s">
        <v>455</v>
      </c>
    </row>
    <row r="86" spans="1:1" x14ac:dyDescent="0.35">
      <c r="A86" s="2" t="s">
        <v>452</v>
      </c>
    </row>
    <row r="87" spans="1:1" x14ac:dyDescent="0.35">
      <c r="A87" s="2" t="s">
        <v>457</v>
      </c>
    </row>
    <row r="88" spans="1:1" x14ac:dyDescent="0.35">
      <c r="A88" s="2" t="s">
        <v>457</v>
      </c>
    </row>
    <row r="89" spans="1:1" x14ac:dyDescent="0.35">
      <c r="A89" s="2" t="s">
        <v>453</v>
      </c>
    </row>
    <row r="90" spans="1:1" x14ac:dyDescent="0.35">
      <c r="A90" s="2" t="s">
        <v>456</v>
      </c>
    </row>
    <row r="91" spans="1:1" x14ac:dyDescent="0.35">
      <c r="A91" s="2" t="s">
        <v>457</v>
      </c>
    </row>
    <row r="92" spans="1:1" x14ac:dyDescent="0.35">
      <c r="A92" s="2" t="s">
        <v>455</v>
      </c>
    </row>
    <row r="93" spans="1:1" x14ac:dyDescent="0.35">
      <c r="A93" s="2" t="s">
        <v>455</v>
      </c>
    </row>
    <row r="94" spans="1:1" x14ac:dyDescent="0.35">
      <c r="A94" s="2" t="s">
        <v>456</v>
      </c>
    </row>
    <row r="95" spans="1:1" x14ac:dyDescent="0.35">
      <c r="A95" s="2" t="s">
        <v>452</v>
      </c>
    </row>
    <row r="96" spans="1:1" x14ac:dyDescent="0.35">
      <c r="A96" s="2" t="s">
        <v>454</v>
      </c>
    </row>
    <row r="97" spans="1:1" x14ac:dyDescent="0.35">
      <c r="A97" s="2" t="s">
        <v>456</v>
      </c>
    </row>
    <row r="98" spans="1:1" x14ac:dyDescent="0.35">
      <c r="A98" s="2" t="s">
        <v>457</v>
      </c>
    </row>
    <row r="99" spans="1:1" x14ac:dyDescent="0.35">
      <c r="A99" s="2" t="s">
        <v>456</v>
      </c>
    </row>
    <row r="100" spans="1:1" x14ac:dyDescent="0.35">
      <c r="A100" s="2" t="s">
        <v>454</v>
      </c>
    </row>
    <row r="101" spans="1:1" x14ac:dyDescent="0.35">
      <c r="A101" s="2" t="s">
        <v>456</v>
      </c>
    </row>
    <row r="102" spans="1:1" x14ac:dyDescent="0.35">
      <c r="A102" s="2" t="s">
        <v>456</v>
      </c>
    </row>
    <row r="103" spans="1:1" x14ac:dyDescent="0.35">
      <c r="A103" s="2" t="s">
        <v>454</v>
      </c>
    </row>
    <row r="104" spans="1:1" x14ac:dyDescent="0.35">
      <c r="A104" s="2" t="s">
        <v>456</v>
      </c>
    </row>
    <row r="105" spans="1:1" x14ac:dyDescent="0.35">
      <c r="A105" s="2" t="s">
        <v>452</v>
      </c>
    </row>
    <row r="106" spans="1:1" x14ac:dyDescent="0.35">
      <c r="A106" s="2" t="s">
        <v>452</v>
      </c>
    </row>
    <row r="107" spans="1:1" x14ac:dyDescent="0.35">
      <c r="A107" s="2" t="s">
        <v>455</v>
      </c>
    </row>
    <row r="108" spans="1:1" x14ac:dyDescent="0.35">
      <c r="A108" s="2" t="s">
        <v>454</v>
      </c>
    </row>
    <row r="109" spans="1:1" x14ac:dyDescent="0.35">
      <c r="A109" s="2" t="s">
        <v>456</v>
      </c>
    </row>
    <row r="110" spans="1:1" x14ac:dyDescent="0.35">
      <c r="A110" s="2" t="s">
        <v>453</v>
      </c>
    </row>
    <row r="111" spans="1:1" x14ac:dyDescent="0.35">
      <c r="A111" s="2" t="s">
        <v>454</v>
      </c>
    </row>
    <row r="112" spans="1:1" x14ac:dyDescent="0.35">
      <c r="A112" s="2" t="s">
        <v>453</v>
      </c>
    </row>
    <row r="113" spans="1:1" x14ac:dyDescent="0.35">
      <c r="A113" s="2" t="s">
        <v>453</v>
      </c>
    </row>
    <row r="114" spans="1:1" x14ac:dyDescent="0.35">
      <c r="A114" s="2" t="s">
        <v>455</v>
      </c>
    </row>
    <row r="115" spans="1:1" x14ac:dyDescent="0.35">
      <c r="A115" s="2" t="s">
        <v>456</v>
      </c>
    </row>
    <row r="116" spans="1:1" x14ac:dyDescent="0.35">
      <c r="A116" s="2" t="s">
        <v>452</v>
      </c>
    </row>
    <row r="117" spans="1:1" x14ac:dyDescent="0.35">
      <c r="A117" s="2" t="s">
        <v>455</v>
      </c>
    </row>
    <row r="118" spans="1:1" x14ac:dyDescent="0.35">
      <c r="A118" s="2" t="s">
        <v>455</v>
      </c>
    </row>
    <row r="119" spans="1:1" x14ac:dyDescent="0.35">
      <c r="A119" s="2" t="s">
        <v>456</v>
      </c>
    </row>
    <row r="120" spans="1:1" x14ac:dyDescent="0.35">
      <c r="A120" s="2" t="s">
        <v>456</v>
      </c>
    </row>
    <row r="121" spans="1:1" x14ac:dyDescent="0.35">
      <c r="A121" s="2" t="s">
        <v>455</v>
      </c>
    </row>
    <row r="122" spans="1:1" x14ac:dyDescent="0.35">
      <c r="A122" s="2" t="s">
        <v>456</v>
      </c>
    </row>
    <row r="123" spans="1:1" x14ac:dyDescent="0.35">
      <c r="A123" s="2" t="s">
        <v>457</v>
      </c>
    </row>
    <row r="124" spans="1:1" x14ac:dyDescent="0.35">
      <c r="A124" s="2" t="s">
        <v>455</v>
      </c>
    </row>
    <row r="125" spans="1:1" x14ac:dyDescent="0.35">
      <c r="A125" s="2" t="s">
        <v>452</v>
      </c>
    </row>
    <row r="126" spans="1:1" x14ac:dyDescent="0.35">
      <c r="A126" s="2" t="s">
        <v>457</v>
      </c>
    </row>
    <row r="127" spans="1:1" x14ac:dyDescent="0.35">
      <c r="A127" s="2" t="s">
        <v>456</v>
      </c>
    </row>
    <row r="128" spans="1:1" x14ac:dyDescent="0.35">
      <c r="A128" s="2" t="s">
        <v>456</v>
      </c>
    </row>
    <row r="129" spans="1:1" x14ac:dyDescent="0.35">
      <c r="A129" s="2" t="s">
        <v>452</v>
      </c>
    </row>
    <row r="130" spans="1:1" x14ac:dyDescent="0.35">
      <c r="A130" s="2" t="s">
        <v>456</v>
      </c>
    </row>
    <row r="131" spans="1:1" x14ac:dyDescent="0.35">
      <c r="A131" s="2" t="s">
        <v>452</v>
      </c>
    </row>
    <row r="132" spans="1:1" x14ac:dyDescent="0.35">
      <c r="A132" s="2" t="s">
        <v>456</v>
      </c>
    </row>
    <row r="133" spans="1:1" x14ac:dyDescent="0.35">
      <c r="A133" s="2" t="s">
        <v>455</v>
      </c>
    </row>
    <row r="134" spans="1:1" x14ac:dyDescent="0.35">
      <c r="A134" s="2" t="s">
        <v>455</v>
      </c>
    </row>
    <row r="135" spans="1:1" x14ac:dyDescent="0.35">
      <c r="A135" s="2" t="s">
        <v>455</v>
      </c>
    </row>
    <row r="136" spans="1:1" x14ac:dyDescent="0.35">
      <c r="A136" s="2" t="s">
        <v>458</v>
      </c>
    </row>
    <row r="137" spans="1:1" x14ac:dyDescent="0.35">
      <c r="A137" s="2" t="s">
        <v>456</v>
      </c>
    </row>
    <row r="138" spans="1:1" x14ac:dyDescent="0.35">
      <c r="A138" s="2" t="s">
        <v>457</v>
      </c>
    </row>
    <row r="139" spans="1:1" x14ac:dyDescent="0.35">
      <c r="A139" s="2" t="s">
        <v>452</v>
      </c>
    </row>
    <row r="140" spans="1:1" x14ac:dyDescent="0.35">
      <c r="A140" s="2" t="s">
        <v>454</v>
      </c>
    </row>
    <row r="141" spans="1:1" x14ac:dyDescent="0.35">
      <c r="A141" s="2" t="s">
        <v>453</v>
      </c>
    </row>
    <row r="142" spans="1:1" x14ac:dyDescent="0.35">
      <c r="A142" s="2" t="s">
        <v>454</v>
      </c>
    </row>
    <row r="143" spans="1:1" x14ac:dyDescent="0.35">
      <c r="A143" s="2" t="s">
        <v>452</v>
      </c>
    </row>
    <row r="144" spans="1:1" x14ac:dyDescent="0.35">
      <c r="A144" s="2" t="s">
        <v>455</v>
      </c>
    </row>
    <row r="145" spans="1:1" x14ac:dyDescent="0.35">
      <c r="A145" s="2" t="s">
        <v>455</v>
      </c>
    </row>
    <row r="146" spans="1:1" x14ac:dyDescent="0.35">
      <c r="A146" s="2" t="s">
        <v>456</v>
      </c>
    </row>
    <row r="147" spans="1:1" x14ac:dyDescent="0.35">
      <c r="A147" s="2" t="s">
        <v>452</v>
      </c>
    </row>
    <row r="148" spans="1:1" x14ac:dyDescent="0.35">
      <c r="A148" s="2" t="s">
        <v>455</v>
      </c>
    </row>
    <row r="149" spans="1:1" x14ac:dyDescent="0.35">
      <c r="A149" s="2" t="s">
        <v>455</v>
      </c>
    </row>
    <row r="150" spans="1:1" x14ac:dyDescent="0.35">
      <c r="A150" s="2" t="s">
        <v>452</v>
      </c>
    </row>
    <row r="151" spans="1:1" x14ac:dyDescent="0.35">
      <c r="A151" s="2" t="s">
        <v>456</v>
      </c>
    </row>
    <row r="152" spans="1:1" x14ac:dyDescent="0.35">
      <c r="A152" s="2" t="s">
        <v>455</v>
      </c>
    </row>
    <row r="153" spans="1:1" x14ac:dyDescent="0.35">
      <c r="A153" s="2" t="s">
        <v>457</v>
      </c>
    </row>
    <row r="154" spans="1:1" x14ac:dyDescent="0.35">
      <c r="A154" s="2" t="s">
        <v>453</v>
      </c>
    </row>
    <row r="155" spans="1:1" x14ac:dyDescent="0.35">
      <c r="A155" s="2" t="s">
        <v>453</v>
      </c>
    </row>
    <row r="156" spans="1:1" x14ac:dyDescent="0.35">
      <c r="A156" s="2" t="s">
        <v>457</v>
      </c>
    </row>
    <row r="157" spans="1:1" x14ac:dyDescent="0.35">
      <c r="A157" s="2" t="s">
        <v>456</v>
      </c>
    </row>
    <row r="158" spans="1:1" x14ac:dyDescent="0.35">
      <c r="A158" s="2" t="s">
        <v>452</v>
      </c>
    </row>
    <row r="159" spans="1:1" x14ac:dyDescent="0.35">
      <c r="A159" s="2" t="s">
        <v>452</v>
      </c>
    </row>
    <row r="160" spans="1:1" x14ac:dyDescent="0.35">
      <c r="A160" s="2" t="s">
        <v>452</v>
      </c>
    </row>
    <row r="161" spans="1:1" x14ac:dyDescent="0.35">
      <c r="A161" s="2" t="s">
        <v>456</v>
      </c>
    </row>
    <row r="162" spans="1:1" x14ac:dyDescent="0.35">
      <c r="A162" s="2" t="s">
        <v>452</v>
      </c>
    </row>
    <row r="163" spans="1:1" x14ac:dyDescent="0.35">
      <c r="A163" s="2" t="s">
        <v>456</v>
      </c>
    </row>
    <row r="164" spans="1:1" x14ac:dyDescent="0.35">
      <c r="A164" s="2" t="s">
        <v>456</v>
      </c>
    </row>
    <row r="165" spans="1:1" x14ac:dyDescent="0.35">
      <c r="A165" s="2" t="s">
        <v>454</v>
      </c>
    </row>
    <row r="166" spans="1:1" x14ac:dyDescent="0.35">
      <c r="A166" s="2" t="s">
        <v>452</v>
      </c>
    </row>
    <row r="167" spans="1:1" x14ac:dyDescent="0.35">
      <c r="A167" s="2" t="s">
        <v>456</v>
      </c>
    </row>
    <row r="168" spans="1:1" x14ac:dyDescent="0.35">
      <c r="A168" s="2" t="s">
        <v>456</v>
      </c>
    </row>
    <row r="169" spans="1:1" x14ac:dyDescent="0.35">
      <c r="A169" s="2" t="s">
        <v>455</v>
      </c>
    </row>
    <row r="170" spans="1:1" x14ac:dyDescent="0.35">
      <c r="A170" s="2" t="s">
        <v>454</v>
      </c>
    </row>
    <row r="171" spans="1:1" x14ac:dyDescent="0.35">
      <c r="A171" s="2" t="s">
        <v>452</v>
      </c>
    </row>
    <row r="172" spans="1:1" x14ac:dyDescent="0.35">
      <c r="A172" s="2" t="s">
        <v>455</v>
      </c>
    </row>
    <row r="173" spans="1:1" x14ac:dyDescent="0.35">
      <c r="A173" s="2" t="s">
        <v>452</v>
      </c>
    </row>
    <row r="174" spans="1:1" x14ac:dyDescent="0.35">
      <c r="A174" s="2" t="s">
        <v>457</v>
      </c>
    </row>
    <row r="175" spans="1:1" x14ac:dyDescent="0.35">
      <c r="A175" s="2" t="s">
        <v>456</v>
      </c>
    </row>
    <row r="176" spans="1:1" x14ac:dyDescent="0.35">
      <c r="A176" s="2" t="s">
        <v>454</v>
      </c>
    </row>
    <row r="177" spans="1:1" x14ac:dyDescent="0.35">
      <c r="A177" s="2" t="s">
        <v>455</v>
      </c>
    </row>
    <row r="178" spans="1:1" x14ac:dyDescent="0.35">
      <c r="A178" s="2" t="s">
        <v>452</v>
      </c>
    </row>
    <row r="179" spans="1:1" x14ac:dyDescent="0.35">
      <c r="A179" s="2" t="s">
        <v>456</v>
      </c>
    </row>
    <row r="180" spans="1:1" x14ac:dyDescent="0.35">
      <c r="A180" s="2" t="s">
        <v>455</v>
      </c>
    </row>
    <row r="181" spans="1:1" x14ac:dyDescent="0.35">
      <c r="A181" s="2" t="s">
        <v>456</v>
      </c>
    </row>
    <row r="182" spans="1:1" x14ac:dyDescent="0.35">
      <c r="A182" s="2" t="s">
        <v>453</v>
      </c>
    </row>
    <row r="183" spans="1:1" x14ac:dyDescent="0.35">
      <c r="A183" s="2" t="s">
        <v>455</v>
      </c>
    </row>
    <row r="184" spans="1:1" x14ac:dyDescent="0.35">
      <c r="A184" s="2" t="s">
        <v>458</v>
      </c>
    </row>
    <row r="185" spans="1:1" x14ac:dyDescent="0.35">
      <c r="A185" s="2" t="s">
        <v>457</v>
      </c>
    </row>
    <row r="186" spans="1:1" x14ac:dyDescent="0.35">
      <c r="A186" s="2" t="s">
        <v>452</v>
      </c>
    </row>
    <row r="187" spans="1:1" x14ac:dyDescent="0.35">
      <c r="A187" s="2" t="s">
        <v>452</v>
      </c>
    </row>
    <row r="188" spans="1:1" x14ac:dyDescent="0.35">
      <c r="A188" s="2" t="s">
        <v>454</v>
      </c>
    </row>
    <row r="189" spans="1:1" x14ac:dyDescent="0.35">
      <c r="A189" s="2" t="s">
        <v>457</v>
      </c>
    </row>
    <row r="190" spans="1:1" x14ac:dyDescent="0.35">
      <c r="A190" s="2" t="s">
        <v>452</v>
      </c>
    </row>
    <row r="191" spans="1:1" x14ac:dyDescent="0.35">
      <c r="A191" s="2" t="s">
        <v>452</v>
      </c>
    </row>
    <row r="192" spans="1:1" x14ac:dyDescent="0.35">
      <c r="A192" s="2" t="s">
        <v>453</v>
      </c>
    </row>
    <row r="193" spans="1:1" x14ac:dyDescent="0.35">
      <c r="A193" s="2" t="s">
        <v>456</v>
      </c>
    </row>
    <row r="194" spans="1:1" x14ac:dyDescent="0.35">
      <c r="A194" s="2" t="s">
        <v>456</v>
      </c>
    </row>
    <row r="195" spans="1:1" x14ac:dyDescent="0.35">
      <c r="A195" s="2" t="s">
        <v>456</v>
      </c>
    </row>
    <row r="196" spans="1:1" x14ac:dyDescent="0.35">
      <c r="A196" s="2" t="s">
        <v>456</v>
      </c>
    </row>
    <row r="197" spans="1:1" x14ac:dyDescent="0.35">
      <c r="A197" s="2" t="s">
        <v>454</v>
      </c>
    </row>
    <row r="198" spans="1:1" x14ac:dyDescent="0.35">
      <c r="A198" s="2" t="s">
        <v>457</v>
      </c>
    </row>
    <row r="199" spans="1:1" x14ac:dyDescent="0.35">
      <c r="A199" s="2" t="s">
        <v>453</v>
      </c>
    </row>
    <row r="200" spans="1:1" x14ac:dyDescent="0.35">
      <c r="A200" s="2" t="s">
        <v>456</v>
      </c>
    </row>
    <row r="201" spans="1:1" x14ac:dyDescent="0.35">
      <c r="A201" s="2" t="s">
        <v>456</v>
      </c>
    </row>
    <row r="202" spans="1:1" x14ac:dyDescent="0.35">
      <c r="A202" s="2" t="s">
        <v>452</v>
      </c>
    </row>
    <row r="203" spans="1:1" x14ac:dyDescent="0.35">
      <c r="A203" s="2" t="s">
        <v>454</v>
      </c>
    </row>
    <row r="204" spans="1:1" x14ac:dyDescent="0.35">
      <c r="A204" s="2" t="s">
        <v>454</v>
      </c>
    </row>
    <row r="205" spans="1:1" x14ac:dyDescent="0.35">
      <c r="A205" s="2" t="s">
        <v>455</v>
      </c>
    </row>
    <row r="206" spans="1:1" x14ac:dyDescent="0.35">
      <c r="A206" s="2" t="s">
        <v>455</v>
      </c>
    </row>
    <row r="207" spans="1:1" x14ac:dyDescent="0.35">
      <c r="A207" s="2" t="s">
        <v>453</v>
      </c>
    </row>
    <row r="208" spans="1:1" x14ac:dyDescent="0.35">
      <c r="A208" s="2" t="s">
        <v>454</v>
      </c>
    </row>
    <row r="209" spans="1:1" x14ac:dyDescent="0.35">
      <c r="A209" s="2" t="s">
        <v>455</v>
      </c>
    </row>
    <row r="210" spans="1:1" x14ac:dyDescent="0.35">
      <c r="A210" s="2" t="s">
        <v>454</v>
      </c>
    </row>
    <row r="211" spans="1:1" x14ac:dyDescent="0.35">
      <c r="A211" s="2" t="s">
        <v>452</v>
      </c>
    </row>
    <row r="212" spans="1:1" x14ac:dyDescent="0.35">
      <c r="A212" s="2" t="s">
        <v>455</v>
      </c>
    </row>
    <row r="213" spans="1:1" x14ac:dyDescent="0.35">
      <c r="A213" s="2" t="s">
        <v>454</v>
      </c>
    </row>
    <row r="214" spans="1:1" x14ac:dyDescent="0.35">
      <c r="A214" s="2" t="s">
        <v>452</v>
      </c>
    </row>
    <row r="215" spans="1:1" x14ac:dyDescent="0.35">
      <c r="A215" s="2" t="s">
        <v>457</v>
      </c>
    </row>
    <row r="216" spans="1:1" x14ac:dyDescent="0.35">
      <c r="A216" s="2" t="s">
        <v>457</v>
      </c>
    </row>
    <row r="217" spans="1:1" x14ac:dyDescent="0.35">
      <c r="A217" s="2" t="s">
        <v>456</v>
      </c>
    </row>
    <row r="218" spans="1:1" x14ac:dyDescent="0.35">
      <c r="A218" s="2" t="s">
        <v>452</v>
      </c>
    </row>
    <row r="219" spans="1:1" x14ac:dyDescent="0.35">
      <c r="A219" s="2" t="s">
        <v>454</v>
      </c>
    </row>
    <row r="220" spans="1:1" x14ac:dyDescent="0.35">
      <c r="A220" s="2" t="s">
        <v>455</v>
      </c>
    </row>
    <row r="221" spans="1:1" x14ac:dyDescent="0.35">
      <c r="A221" s="2" t="s">
        <v>455</v>
      </c>
    </row>
    <row r="222" spans="1:1" x14ac:dyDescent="0.35">
      <c r="A222" s="2" t="s">
        <v>452</v>
      </c>
    </row>
    <row r="223" spans="1:1" x14ac:dyDescent="0.35">
      <c r="A223" s="2" t="s">
        <v>456</v>
      </c>
    </row>
    <row r="224" spans="1:1" x14ac:dyDescent="0.35">
      <c r="A224" s="2" t="s">
        <v>452</v>
      </c>
    </row>
    <row r="225" spans="1:1" x14ac:dyDescent="0.35">
      <c r="A225" s="2" t="s">
        <v>456</v>
      </c>
    </row>
    <row r="226" spans="1:1" x14ac:dyDescent="0.35">
      <c r="A226" s="2" t="s">
        <v>456</v>
      </c>
    </row>
    <row r="227" spans="1:1" x14ac:dyDescent="0.35">
      <c r="A227" s="2" t="s">
        <v>455</v>
      </c>
    </row>
    <row r="228" spans="1:1" x14ac:dyDescent="0.35">
      <c r="A228" s="2" t="s">
        <v>455</v>
      </c>
    </row>
    <row r="229" spans="1:1" x14ac:dyDescent="0.35">
      <c r="A229" s="2" t="s">
        <v>453</v>
      </c>
    </row>
    <row r="230" spans="1:1" x14ac:dyDescent="0.35">
      <c r="A230" s="2" t="s">
        <v>457</v>
      </c>
    </row>
    <row r="231" spans="1:1" x14ac:dyDescent="0.35">
      <c r="A231" s="2" t="s">
        <v>452</v>
      </c>
    </row>
    <row r="232" spans="1:1" x14ac:dyDescent="0.35">
      <c r="A232" s="2" t="s">
        <v>457</v>
      </c>
    </row>
    <row r="233" spans="1:1" x14ac:dyDescent="0.35">
      <c r="A233" s="2" t="s">
        <v>456</v>
      </c>
    </row>
    <row r="234" spans="1:1" x14ac:dyDescent="0.35">
      <c r="A234" s="2" t="s">
        <v>456</v>
      </c>
    </row>
    <row r="235" spans="1:1" x14ac:dyDescent="0.35">
      <c r="A235" s="2" t="s">
        <v>455</v>
      </c>
    </row>
    <row r="236" spans="1:1" x14ac:dyDescent="0.35">
      <c r="A236" s="2" t="s">
        <v>454</v>
      </c>
    </row>
    <row r="237" spans="1:1" x14ac:dyDescent="0.35">
      <c r="A237" s="2" t="s">
        <v>456</v>
      </c>
    </row>
    <row r="238" spans="1:1" x14ac:dyDescent="0.35">
      <c r="A238" s="2" t="s">
        <v>454</v>
      </c>
    </row>
    <row r="239" spans="1:1" x14ac:dyDescent="0.35">
      <c r="A239" s="2" t="s">
        <v>455</v>
      </c>
    </row>
    <row r="240" spans="1:1" x14ac:dyDescent="0.35">
      <c r="A240" s="2" t="s">
        <v>452</v>
      </c>
    </row>
    <row r="241" spans="1:1" x14ac:dyDescent="0.35">
      <c r="A241" s="2" t="s">
        <v>455</v>
      </c>
    </row>
    <row r="242" spans="1:1" x14ac:dyDescent="0.35">
      <c r="A242" s="2" t="s">
        <v>457</v>
      </c>
    </row>
    <row r="243" spans="1:1" x14ac:dyDescent="0.35">
      <c r="A243" s="2" t="s">
        <v>457</v>
      </c>
    </row>
    <row r="244" spans="1:1" x14ac:dyDescent="0.35">
      <c r="A244" s="2" t="s">
        <v>456</v>
      </c>
    </row>
    <row r="245" spans="1:1" x14ac:dyDescent="0.35">
      <c r="A245" s="2" t="s">
        <v>453</v>
      </c>
    </row>
    <row r="246" spans="1:1" x14ac:dyDescent="0.35">
      <c r="A246" s="2" t="s">
        <v>456</v>
      </c>
    </row>
    <row r="247" spans="1:1" x14ac:dyDescent="0.35">
      <c r="A247" s="2" t="s">
        <v>452</v>
      </c>
    </row>
    <row r="248" spans="1:1" x14ac:dyDescent="0.35">
      <c r="A248" s="2" t="s">
        <v>455</v>
      </c>
    </row>
    <row r="249" spans="1:1" x14ac:dyDescent="0.35">
      <c r="A249" s="2" t="s">
        <v>457</v>
      </c>
    </row>
    <row r="250" spans="1:1" x14ac:dyDescent="0.35">
      <c r="A250" s="2" t="s">
        <v>456</v>
      </c>
    </row>
    <row r="251" spans="1:1" x14ac:dyDescent="0.35">
      <c r="A251" s="2" t="s">
        <v>456</v>
      </c>
    </row>
    <row r="252" spans="1:1" x14ac:dyDescent="0.35">
      <c r="A252" s="2" t="s">
        <v>457</v>
      </c>
    </row>
    <row r="253" spans="1:1" x14ac:dyDescent="0.35">
      <c r="A253" s="2" t="s">
        <v>455</v>
      </c>
    </row>
    <row r="254" spans="1:1" x14ac:dyDescent="0.35">
      <c r="A254" s="2" t="s">
        <v>456</v>
      </c>
    </row>
    <row r="255" spans="1:1" x14ac:dyDescent="0.35">
      <c r="A255" s="2" t="s">
        <v>457</v>
      </c>
    </row>
    <row r="256" spans="1:1" x14ac:dyDescent="0.35">
      <c r="A256" s="2" t="s">
        <v>457</v>
      </c>
    </row>
    <row r="257" spans="1:1" x14ac:dyDescent="0.35">
      <c r="A257" s="2" t="s">
        <v>455</v>
      </c>
    </row>
    <row r="258" spans="1:1" x14ac:dyDescent="0.35">
      <c r="A258" s="2" t="s">
        <v>455</v>
      </c>
    </row>
    <row r="259" spans="1:1" x14ac:dyDescent="0.35">
      <c r="A259" s="2" t="s">
        <v>455</v>
      </c>
    </row>
    <row r="260" spans="1:1" x14ac:dyDescent="0.35">
      <c r="A260" s="2" t="s">
        <v>455</v>
      </c>
    </row>
    <row r="261" spans="1:1" x14ac:dyDescent="0.35">
      <c r="A261" s="2" t="s">
        <v>456</v>
      </c>
    </row>
    <row r="262" spans="1:1" x14ac:dyDescent="0.35">
      <c r="A262" s="2" t="s">
        <v>452</v>
      </c>
    </row>
    <row r="263" spans="1:1" x14ac:dyDescent="0.35">
      <c r="A263" s="2" t="s">
        <v>454</v>
      </c>
    </row>
    <row r="264" spans="1:1" x14ac:dyDescent="0.35">
      <c r="A264" s="2" t="s">
        <v>452</v>
      </c>
    </row>
    <row r="265" spans="1:1" x14ac:dyDescent="0.35">
      <c r="A265" s="2" t="s">
        <v>456</v>
      </c>
    </row>
    <row r="266" spans="1:1" x14ac:dyDescent="0.35">
      <c r="A266" s="2" t="s">
        <v>454</v>
      </c>
    </row>
    <row r="267" spans="1:1" x14ac:dyDescent="0.35">
      <c r="A267" s="2" t="s">
        <v>456</v>
      </c>
    </row>
    <row r="268" spans="1:1" x14ac:dyDescent="0.35">
      <c r="A268" s="2" t="s">
        <v>455</v>
      </c>
    </row>
    <row r="269" spans="1:1" x14ac:dyDescent="0.35">
      <c r="A269" s="2" t="s">
        <v>455</v>
      </c>
    </row>
    <row r="270" spans="1:1" x14ac:dyDescent="0.35">
      <c r="A270" s="2" t="s">
        <v>456</v>
      </c>
    </row>
    <row r="271" spans="1:1" x14ac:dyDescent="0.35">
      <c r="A271" s="2" t="s">
        <v>452</v>
      </c>
    </row>
    <row r="272" spans="1:1" x14ac:dyDescent="0.35">
      <c r="A272" s="2" t="s">
        <v>456</v>
      </c>
    </row>
    <row r="273" spans="1:1" x14ac:dyDescent="0.35">
      <c r="A273" s="2" t="s">
        <v>455</v>
      </c>
    </row>
    <row r="274" spans="1:1" x14ac:dyDescent="0.35">
      <c r="A274" s="2" t="s">
        <v>455</v>
      </c>
    </row>
    <row r="275" spans="1:1" x14ac:dyDescent="0.35">
      <c r="A275" s="2" t="s">
        <v>457</v>
      </c>
    </row>
    <row r="276" spans="1:1" x14ac:dyDescent="0.35">
      <c r="A276" s="2" t="s">
        <v>455</v>
      </c>
    </row>
    <row r="277" spans="1:1" x14ac:dyDescent="0.35">
      <c r="A277" s="2" t="s">
        <v>458</v>
      </c>
    </row>
    <row r="278" spans="1:1" x14ac:dyDescent="0.35">
      <c r="A278" s="2" t="s">
        <v>452</v>
      </c>
    </row>
    <row r="279" spans="1:1" x14ac:dyDescent="0.35">
      <c r="A279" s="2" t="s">
        <v>455</v>
      </c>
    </row>
    <row r="280" spans="1:1" x14ac:dyDescent="0.35">
      <c r="A280" s="2" t="s">
        <v>456</v>
      </c>
    </row>
    <row r="281" spans="1:1" x14ac:dyDescent="0.35">
      <c r="A281" s="2" t="s">
        <v>455</v>
      </c>
    </row>
    <row r="282" spans="1:1" x14ac:dyDescent="0.35">
      <c r="A282" s="2" t="s">
        <v>456</v>
      </c>
    </row>
    <row r="283" spans="1:1" x14ac:dyDescent="0.35">
      <c r="A283" s="2" t="s">
        <v>453</v>
      </c>
    </row>
    <row r="284" spans="1:1" x14ac:dyDescent="0.35">
      <c r="A284" s="2" t="s">
        <v>456</v>
      </c>
    </row>
    <row r="285" spans="1:1" x14ac:dyDescent="0.35">
      <c r="A285" s="2" t="s">
        <v>452</v>
      </c>
    </row>
    <row r="286" spans="1:1" x14ac:dyDescent="0.35">
      <c r="A286" s="2" t="s">
        <v>457</v>
      </c>
    </row>
    <row r="287" spans="1:1" x14ac:dyDescent="0.35">
      <c r="A287" s="2" t="s">
        <v>452</v>
      </c>
    </row>
    <row r="288" spans="1:1" x14ac:dyDescent="0.35">
      <c r="A288" s="2" t="s">
        <v>455</v>
      </c>
    </row>
    <row r="289" spans="1:1" x14ac:dyDescent="0.35">
      <c r="A289" s="2" t="s">
        <v>455</v>
      </c>
    </row>
    <row r="290" spans="1:1" x14ac:dyDescent="0.35">
      <c r="A290" s="2" t="s">
        <v>455</v>
      </c>
    </row>
    <row r="291" spans="1:1" x14ac:dyDescent="0.35">
      <c r="A291" s="2" t="s">
        <v>453</v>
      </c>
    </row>
    <row r="292" spans="1:1" x14ac:dyDescent="0.35">
      <c r="A292" s="2" t="s">
        <v>458</v>
      </c>
    </row>
    <row r="293" spans="1:1" x14ac:dyDescent="0.35">
      <c r="A293" s="2" t="s">
        <v>453</v>
      </c>
    </row>
    <row r="294" spans="1:1" x14ac:dyDescent="0.35">
      <c r="A294" s="2" t="s">
        <v>456</v>
      </c>
    </row>
    <row r="295" spans="1:1" x14ac:dyDescent="0.35">
      <c r="A295" s="2" t="s">
        <v>455</v>
      </c>
    </row>
    <row r="296" spans="1:1" x14ac:dyDescent="0.35">
      <c r="A296" s="2" t="s">
        <v>452</v>
      </c>
    </row>
    <row r="297" spans="1:1" x14ac:dyDescent="0.35">
      <c r="A297" s="2" t="s">
        <v>455</v>
      </c>
    </row>
    <row r="298" spans="1:1" x14ac:dyDescent="0.35">
      <c r="A298" s="2" t="s">
        <v>456</v>
      </c>
    </row>
    <row r="299" spans="1:1" x14ac:dyDescent="0.35">
      <c r="A299" s="2" t="s">
        <v>453</v>
      </c>
    </row>
    <row r="300" spans="1:1" x14ac:dyDescent="0.35">
      <c r="A300" s="2" t="s">
        <v>456</v>
      </c>
    </row>
    <row r="301" spans="1:1" x14ac:dyDescent="0.35">
      <c r="A301" s="2" t="s">
        <v>452</v>
      </c>
    </row>
    <row r="302" spans="1:1" x14ac:dyDescent="0.35">
      <c r="A302" s="2" t="s">
        <v>456</v>
      </c>
    </row>
    <row r="303" spans="1:1" x14ac:dyDescent="0.35">
      <c r="A303" s="2" t="s">
        <v>456</v>
      </c>
    </row>
    <row r="304" spans="1:1" x14ac:dyDescent="0.35">
      <c r="A304" s="2" t="s">
        <v>456</v>
      </c>
    </row>
    <row r="305" spans="1:1" x14ac:dyDescent="0.35">
      <c r="A305" s="2" t="s">
        <v>456</v>
      </c>
    </row>
    <row r="306" spans="1:1" x14ac:dyDescent="0.35">
      <c r="A306" s="2" t="s">
        <v>456</v>
      </c>
    </row>
    <row r="307" spans="1:1" x14ac:dyDescent="0.35">
      <c r="A307" s="2" t="s">
        <v>453</v>
      </c>
    </row>
    <row r="308" spans="1:1" x14ac:dyDescent="0.35">
      <c r="A308" s="2" t="s">
        <v>456</v>
      </c>
    </row>
    <row r="309" spans="1:1" x14ac:dyDescent="0.35">
      <c r="A309" s="2" t="s">
        <v>458</v>
      </c>
    </row>
    <row r="310" spans="1:1" x14ac:dyDescent="0.35">
      <c r="A310" s="2" t="s">
        <v>453</v>
      </c>
    </row>
    <row r="311" spans="1:1" x14ac:dyDescent="0.35">
      <c r="A311" s="2" t="s">
        <v>455</v>
      </c>
    </row>
    <row r="312" spans="1:1" x14ac:dyDescent="0.35">
      <c r="A312" s="2" t="s">
        <v>456</v>
      </c>
    </row>
    <row r="313" spans="1:1" x14ac:dyDescent="0.35">
      <c r="A313" s="2" t="s">
        <v>457</v>
      </c>
    </row>
    <row r="314" spans="1:1" x14ac:dyDescent="0.35">
      <c r="A314" s="2" t="s">
        <v>458</v>
      </c>
    </row>
    <row r="315" spans="1:1" x14ac:dyDescent="0.35">
      <c r="A315" s="2" t="s">
        <v>455</v>
      </c>
    </row>
    <row r="316" spans="1:1" x14ac:dyDescent="0.35">
      <c r="A316" s="2" t="s">
        <v>456</v>
      </c>
    </row>
    <row r="317" spans="1:1" x14ac:dyDescent="0.35">
      <c r="A317" s="2" t="s">
        <v>456</v>
      </c>
    </row>
    <row r="318" spans="1:1" x14ac:dyDescent="0.35">
      <c r="A318" s="2" t="s">
        <v>456</v>
      </c>
    </row>
    <row r="319" spans="1:1" x14ac:dyDescent="0.35">
      <c r="A319" s="2" t="s">
        <v>456</v>
      </c>
    </row>
    <row r="320" spans="1:1" x14ac:dyDescent="0.35">
      <c r="A320" s="2" t="s">
        <v>454</v>
      </c>
    </row>
    <row r="321" spans="1:1" x14ac:dyDescent="0.35">
      <c r="A321" s="2" t="s">
        <v>456</v>
      </c>
    </row>
    <row r="322" spans="1:1" x14ac:dyDescent="0.35">
      <c r="A322" s="2" t="s">
        <v>454</v>
      </c>
    </row>
    <row r="323" spans="1:1" x14ac:dyDescent="0.35">
      <c r="A323" s="2" t="s">
        <v>455</v>
      </c>
    </row>
    <row r="324" spans="1:1" x14ac:dyDescent="0.35">
      <c r="A324" s="2" t="s">
        <v>456</v>
      </c>
    </row>
    <row r="325" spans="1:1" x14ac:dyDescent="0.35">
      <c r="A325" s="2" t="s">
        <v>454</v>
      </c>
    </row>
    <row r="326" spans="1:1" x14ac:dyDescent="0.35">
      <c r="A326" s="2" t="s">
        <v>452</v>
      </c>
    </row>
    <row r="327" spans="1:1" x14ac:dyDescent="0.35">
      <c r="A327" s="2" t="s">
        <v>458</v>
      </c>
    </row>
    <row r="328" spans="1:1" x14ac:dyDescent="0.35">
      <c r="A328" s="2" t="s">
        <v>454</v>
      </c>
    </row>
    <row r="329" spans="1:1" x14ac:dyDescent="0.35">
      <c r="A329" s="2" t="s">
        <v>455</v>
      </c>
    </row>
    <row r="330" spans="1:1" x14ac:dyDescent="0.35">
      <c r="A330" s="2" t="s">
        <v>456</v>
      </c>
    </row>
    <row r="331" spans="1:1" x14ac:dyDescent="0.35">
      <c r="A331" s="2" t="s">
        <v>455</v>
      </c>
    </row>
    <row r="332" spans="1:1" x14ac:dyDescent="0.35">
      <c r="A332" s="2" t="s">
        <v>452</v>
      </c>
    </row>
    <row r="333" spans="1:1" x14ac:dyDescent="0.35">
      <c r="A333" s="2" t="s">
        <v>457</v>
      </c>
    </row>
    <row r="334" spans="1:1" x14ac:dyDescent="0.35">
      <c r="A334" s="2" t="s">
        <v>457</v>
      </c>
    </row>
    <row r="335" spans="1:1" x14ac:dyDescent="0.35">
      <c r="A335" s="2" t="s">
        <v>454</v>
      </c>
    </row>
    <row r="336" spans="1:1" x14ac:dyDescent="0.35">
      <c r="A336" s="2" t="s">
        <v>454</v>
      </c>
    </row>
    <row r="337" spans="1:1" x14ac:dyDescent="0.35">
      <c r="A337" s="2" t="s">
        <v>454</v>
      </c>
    </row>
    <row r="338" spans="1:1" x14ac:dyDescent="0.35">
      <c r="A338" s="2" t="s">
        <v>456</v>
      </c>
    </row>
    <row r="339" spans="1:1" x14ac:dyDescent="0.35">
      <c r="A339" s="2" t="s">
        <v>453</v>
      </c>
    </row>
    <row r="340" spans="1:1" x14ac:dyDescent="0.35">
      <c r="A340" s="2" t="s">
        <v>458</v>
      </c>
    </row>
    <row r="341" spans="1:1" x14ac:dyDescent="0.35">
      <c r="A341" s="2" t="s">
        <v>455</v>
      </c>
    </row>
    <row r="342" spans="1:1" x14ac:dyDescent="0.35">
      <c r="A342" s="2" t="s">
        <v>452</v>
      </c>
    </row>
    <row r="343" spans="1:1" x14ac:dyDescent="0.35">
      <c r="A343" s="2" t="s">
        <v>457</v>
      </c>
    </row>
    <row r="344" spans="1:1" x14ac:dyDescent="0.35">
      <c r="A344" s="2" t="s">
        <v>456</v>
      </c>
    </row>
    <row r="345" spans="1:1" x14ac:dyDescent="0.35">
      <c r="A345" s="2" t="s">
        <v>456</v>
      </c>
    </row>
    <row r="346" spans="1:1" x14ac:dyDescent="0.35">
      <c r="A346" s="2" t="s">
        <v>457</v>
      </c>
    </row>
    <row r="347" spans="1:1" x14ac:dyDescent="0.35">
      <c r="A347" s="2" t="s">
        <v>452</v>
      </c>
    </row>
    <row r="348" spans="1:1" x14ac:dyDescent="0.35">
      <c r="A348" s="2" t="s">
        <v>456</v>
      </c>
    </row>
    <row r="349" spans="1:1" x14ac:dyDescent="0.35">
      <c r="A349" s="2" t="s">
        <v>456</v>
      </c>
    </row>
    <row r="350" spans="1:1" x14ac:dyDescent="0.35">
      <c r="A350" s="2" t="s">
        <v>455</v>
      </c>
    </row>
    <row r="351" spans="1:1" x14ac:dyDescent="0.35">
      <c r="A351" s="2" t="s">
        <v>455</v>
      </c>
    </row>
    <row r="352" spans="1:1" x14ac:dyDescent="0.35">
      <c r="A352" s="2" t="s">
        <v>456</v>
      </c>
    </row>
    <row r="353" spans="1:1" x14ac:dyDescent="0.35">
      <c r="A353" s="2" t="s">
        <v>456</v>
      </c>
    </row>
    <row r="354" spans="1:1" x14ac:dyDescent="0.35">
      <c r="A354" s="2" t="s">
        <v>454</v>
      </c>
    </row>
    <row r="355" spans="1:1" x14ac:dyDescent="0.35">
      <c r="A355" s="2" t="s">
        <v>456</v>
      </c>
    </row>
    <row r="356" spans="1:1" x14ac:dyDescent="0.35">
      <c r="A356" s="2" t="s">
        <v>456</v>
      </c>
    </row>
    <row r="357" spans="1:1" x14ac:dyDescent="0.35">
      <c r="A357" s="2" t="s">
        <v>457</v>
      </c>
    </row>
    <row r="358" spans="1:1" x14ac:dyDescent="0.35">
      <c r="A358" s="2" t="s">
        <v>454</v>
      </c>
    </row>
    <row r="359" spans="1:1" x14ac:dyDescent="0.35">
      <c r="A359" s="2" t="s">
        <v>455</v>
      </c>
    </row>
    <row r="360" spans="1:1" x14ac:dyDescent="0.35">
      <c r="A360" s="2" t="s">
        <v>456</v>
      </c>
    </row>
    <row r="361" spans="1:1" x14ac:dyDescent="0.35">
      <c r="A361" s="2" t="s">
        <v>456</v>
      </c>
    </row>
    <row r="362" spans="1:1" x14ac:dyDescent="0.35">
      <c r="A362" s="2" t="s">
        <v>457</v>
      </c>
    </row>
    <row r="363" spans="1:1" x14ac:dyDescent="0.35">
      <c r="A363" s="2" t="s">
        <v>457</v>
      </c>
    </row>
    <row r="364" spans="1:1" x14ac:dyDescent="0.35">
      <c r="A364" s="2" t="s">
        <v>452</v>
      </c>
    </row>
    <row r="365" spans="1:1" x14ac:dyDescent="0.35">
      <c r="A365" s="2" t="s">
        <v>455</v>
      </c>
    </row>
    <row r="366" spans="1:1" x14ac:dyDescent="0.35">
      <c r="A366" s="2" t="s">
        <v>456</v>
      </c>
    </row>
    <row r="367" spans="1:1" x14ac:dyDescent="0.35">
      <c r="A367" s="2" t="s">
        <v>456</v>
      </c>
    </row>
    <row r="368" spans="1:1" x14ac:dyDescent="0.35">
      <c r="A368" s="2" t="s">
        <v>453</v>
      </c>
    </row>
    <row r="369" spans="1:1" x14ac:dyDescent="0.35">
      <c r="A369" s="2" t="s">
        <v>452</v>
      </c>
    </row>
    <row r="370" spans="1:1" x14ac:dyDescent="0.35">
      <c r="A370" s="2" t="s">
        <v>452</v>
      </c>
    </row>
    <row r="371" spans="1:1" x14ac:dyDescent="0.35">
      <c r="A371" s="2" t="s">
        <v>453</v>
      </c>
    </row>
    <row r="372" spans="1:1" x14ac:dyDescent="0.35">
      <c r="A372" s="2" t="s">
        <v>452</v>
      </c>
    </row>
    <row r="373" spans="1:1" x14ac:dyDescent="0.35">
      <c r="A373" s="2" t="s">
        <v>456</v>
      </c>
    </row>
    <row r="374" spans="1:1" x14ac:dyDescent="0.35">
      <c r="A374" s="2" t="s">
        <v>455</v>
      </c>
    </row>
    <row r="375" spans="1:1" x14ac:dyDescent="0.35">
      <c r="A375" s="2" t="s">
        <v>455</v>
      </c>
    </row>
    <row r="376" spans="1:1" x14ac:dyDescent="0.35">
      <c r="A376" s="2" t="s">
        <v>457</v>
      </c>
    </row>
    <row r="377" spans="1:1" x14ac:dyDescent="0.35">
      <c r="A377" s="2" t="s">
        <v>455</v>
      </c>
    </row>
    <row r="378" spans="1:1" x14ac:dyDescent="0.35">
      <c r="A378" s="2" t="s">
        <v>455</v>
      </c>
    </row>
    <row r="379" spans="1:1" x14ac:dyDescent="0.35">
      <c r="A379" s="2" t="s">
        <v>456</v>
      </c>
    </row>
    <row r="380" spans="1:1" x14ac:dyDescent="0.35">
      <c r="A380" s="2" t="s">
        <v>453</v>
      </c>
    </row>
    <row r="381" spans="1:1" x14ac:dyDescent="0.35">
      <c r="A381" s="2" t="s">
        <v>456</v>
      </c>
    </row>
    <row r="382" spans="1:1" x14ac:dyDescent="0.35">
      <c r="A382" s="2" t="s">
        <v>454</v>
      </c>
    </row>
    <row r="383" spans="1:1" x14ac:dyDescent="0.35">
      <c r="A383" s="2" t="s">
        <v>458</v>
      </c>
    </row>
    <row r="384" spans="1:1" x14ac:dyDescent="0.35">
      <c r="A384" s="2" t="s">
        <v>455</v>
      </c>
    </row>
    <row r="385" spans="1:1" x14ac:dyDescent="0.35">
      <c r="A385" s="2" t="s">
        <v>457</v>
      </c>
    </row>
    <row r="386" spans="1:1" x14ac:dyDescent="0.35">
      <c r="A386" s="2" t="s">
        <v>454</v>
      </c>
    </row>
    <row r="387" spans="1:1" x14ac:dyDescent="0.35">
      <c r="A387" s="2" t="s">
        <v>455</v>
      </c>
    </row>
    <row r="388" spans="1:1" x14ac:dyDescent="0.35">
      <c r="A388" s="2" t="s">
        <v>456</v>
      </c>
    </row>
    <row r="389" spans="1:1" x14ac:dyDescent="0.35">
      <c r="A389" s="2" t="s">
        <v>457</v>
      </c>
    </row>
    <row r="390" spans="1:1" x14ac:dyDescent="0.35">
      <c r="A390" s="2" t="s">
        <v>456</v>
      </c>
    </row>
    <row r="391" spans="1:1" x14ac:dyDescent="0.35">
      <c r="A391" s="2" t="s">
        <v>452</v>
      </c>
    </row>
    <row r="392" spans="1:1" x14ac:dyDescent="0.35">
      <c r="A392" s="2" t="s">
        <v>457</v>
      </c>
    </row>
    <row r="393" spans="1:1" x14ac:dyDescent="0.35">
      <c r="A393" s="2" t="s">
        <v>454</v>
      </c>
    </row>
    <row r="394" spans="1:1" x14ac:dyDescent="0.35">
      <c r="A394" s="2" t="s">
        <v>455</v>
      </c>
    </row>
    <row r="395" spans="1:1" x14ac:dyDescent="0.35">
      <c r="A395" s="2" t="s">
        <v>456</v>
      </c>
    </row>
    <row r="396" spans="1:1" x14ac:dyDescent="0.35">
      <c r="A396" s="2" t="s">
        <v>453</v>
      </c>
    </row>
    <row r="397" spans="1:1" x14ac:dyDescent="0.35">
      <c r="A397" s="2" t="s">
        <v>455</v>
      </c>
    </row>
    <row r="398" spans="1:1" x14ac:dyDescent="0.35">
      <c r="A398" s="2" t="s">
        <v>455</v>
      </c>
    </row>
    <row r="399" spans="1:1" x14ac:dyDescent="0.35">
      <c r="A399" s="2" t="s">
        <v>457</v>
      </c>
    </row>
    <row r="400" spans="1:1" x14ac:dyDescent="0.35">
      <c r="A400" s="2" t="s">
        <v>455</v>
      </c>
    </row>
    <row r="401" spans="1:1" x14ac:dyDescent="0.35">
      <c r="A401" s="2" t="s">
        <v>456</v>
      </c>
    </row>
    <row r="402" spans="1:1" x14ac:dyDescent="0.35">
      <c r="A402" s="2" t="s">
        <v>453</v>
      </c>
    </row>
    <row r="403" spans="1:1" x14ac:dyDescent="0.35">
      <c r="A403" s="2" t="s">
        <v>455</v>
      </c>
    </row>
    <row r="404" spans="1:1" x14ac:dyDescent="0.35">
      <c r="A404" s="2" t="s">
        <v>458</v>
      </c>
    </row>
    <row r="405" spans="1:1" x14ac:dyDescent="0.35">
      <c r="A405" s="2" t="s">
        <v>458</v>
      </c>
    </row>
    <row r="406" spans="1:1" x14ac:dyDescent="0.35">
      <c r="A406" s="2" t="s">
        <v>455</v>
      </c>
    </row>
    <row r="407" spans="1:1" x14ac:dyDescent="0.35">
      <c r="A407" s="2" t="s">
        <v>455</v>
      </c>
    </row>
    <row r="408" spans="1:1" x14ac:dyDescent="0.35">
      <c r="A408" s="2" t="s">
        <v>456</v>
      </c>
    </row>
    <row r="409" spans="1:1" x14ac:dyDescent="0.35">
      <c r="A409" s="2" t="s">
        <v>455</v>
      </c>
    </row>
    <row r="410" spans="1:1" x14ac:dyDescent="0.35">
      <c r="A410" s="2" t="s">
        <v>457</v>
      </c>
    </row>
    <row r="411" spans="1:1" x14ac:dyDescent="0.35">
      <c r="A411" s="2" t="s">
        <v>455</v>
      </c>
    </row>
    <row r="412" spans="1:1" x14ac:dyDescent="0.35">
      <c r="A412" s="2" t="s">
        <v>456</v>
      </c>
    </row>
    <row r="413" spans="1:1" x14ac:dyDescent="0.35">
      <c r="A413" s="2" t="s">
        <v>456</v>
      </c>
    </row>
    <row r="414" spans="1:1" x14ac:dyDescent="0.35">
      <c r="A414" s="2" t="s">
        <v>457</v>
      </c>
    </row>
    <row r="415" spans="1:1" x14ac:dyDescent="0.35">
      <c r="A415" s="2" t="s">
        <v>455</v>
      </c>
    </row>
    <row r="416" spans="1:1" x14ac:dyDescent="0.35">
      <c r="A416" s="2" t="s">
        <v>452</v>
      </c>
    </row>
    <row r="417" spans="1:1" x14ac:dyDescent="0.35">
      <c r="A417" s="2" t="s">
        <v>456</v>
      </c>
    </row>
    <row r="418" spans="1:1" x14ac:dyDescent="0.35">
      <c r="A418" s="2" t="s">
        <v>452</v>
      </c>
    </row>
    <row r="419" spans="1:1" x14ac:dyDescent="0.35">
      <c r="A419" s="2" t="s">
        <v>453</v>
      </c>
    </row>
    <row r="420" spans="1:1" x14ac:dyDescent="0.35">
      <c r="A420" s="2" t="s">
        <v>453</v>
      </c>
    </row>
    <row r="421" spans="1:1" x14ac:dyDescent="0.35">
      <c r="A421" s="2" t="s">
        <v>456</v>
      </c>
    </row>
    <row r="422" spans="1:1" x14ac:dyDescent="0.35">
      <c r="A422" s="2" t="s">
        <v>455</v>
      </c>
    </row>
    <row r="423" spans="1:1" x14ac:dyDescent="0.35">
      <c r="A423" s="2" t="s">
        <v>452</v>
      </c>
    </row>
    <row r="424" spans="1:1" x14ac:dyDescent="0.35">
      <c r="A424" s="2" t="s">
        <v>456</v>
      </c>
    </row>
    <row r="425" spans="1:1" x14ac:dyDescent="0.35">
      <c r="A425" s="2" t="s">
        <v>453</v>
      </c>
    </row>
    <row r="426" spans="1:1" x14ac:dyDescent="0.35">
      <c r="A426" s="2" t="s">
        <v>455</v>
      </c>
    </row>
    <row r="427" spans="1:1" x14ac:dyDescent="0.35">
      <c r="A427" s="2" t="s">
        <v>455</v>
      </c>
    </row>
    <row r="428" spans="1:1" x14ac:dyDescent="0.35">
      <c r="A428" s="2" t="s">
        <v>454</v>
      </c>
    </row>
    <row r="429" spans="1:1" x14ac:dyDescent="0.35">
      <c r="A429" s="2" t="s">
        <v>454</v>
      </c>
    </row>
    <row r="430" spans="1:1" x14ac:dyDescent="0.35">
      <c r="A430" s="2" t="s">
        <v>457</v>
      </c>
    </row>
    <row r="431" spans="1:1" x14ac:dyDescent="0.35">
      <c r="A431" s="2" t="s">
        <v>452</v>
      </c>
    </row>
    <row r="432" spans="1:1" x14ac:dyDescent="0.35">
      <c r="A432" s="2" t="s">
        <v>456</v>
      </c>
    </row>
    <row r="433" spans="1:1" x14ac:dyDescent="0.35">
      <c r="A433" s="2" t="s">
        <v>456</v>
      </c>
    </row>
    <row r="434" spans="1:1" x14ac:dyDescent="0.35">
      <c r="A434" s="2" t="s">
        <v>452</v>
      </c>
    </row>
    <row r="435" spans="1:1" x14ac:dyDescent="0.35">
      <c r="A435" s="2" t="s">
        <v>455</v>
      </c>
    </row>
    <row r="436" spans="1:1" x14ac:dyDescent="0.35">
      <c r="A436" s="2" t="s">
        <v>456</v>
      </c>
    </row>
    <row r="437" spans="1:1" x14ac:dyDescent="0.35">
      <c r="A437" s="2" t="s">
        <v>456</v>
      </c>
    </row>
    <row r="438" spans="1:1" x14ac:dyDescent="0.35">
      <c r="A438" s="2" t="s">
        <v>457</v>
      </c>
    </row>
    <row r="439" spans="1:1" x14ac:dyDescent="0.35">
      <c r="A439" s="2" t="s">
        <v>454</v>
      </c>
    </row>
    <row r="440" spans="1:1" x14ac:dyDescent="0.35">
      <c r="A440" s="2" t="s">
        <v>452</v>
      </c>
    </row>
    <row r="441" spans="1:1" x14ac:dyDescent="0.35">
      <c r="A441" s="2" t="s">
        <v>457</v>
      </c>
    </row>
    <row r="442" spans="1:1" x14ac:dyDescent="0.35">
      <c r="A442" s="2" t="s">
        <v>452</v>
      </c>
    </row>
    <row r="443" spans="1:1" x14ac:dyDescent="0.35">
      <c r="A443" s="2" t="s">
        <v>452</v>
      </c>
    </row>
    <row r="444" spans="1:1" x14ac:dyDescent="0.35">
      <c r="A444" s="2" t="s">
        <v>455</v>
      </c>
    </row>
    <row r="445" spans="1:1" x14ac:dyDescent="0.35">
      <c r="A445" s="2" t="s">
        <v>456</v>
      </c>
    </row>
    <row r="446" spans="1:1" x14ac:dyDescent="0.35">
      <c r="A446" s="2" t="s">
        <v>454</v>
      </c>
    </row>
    <row r="447" spans="1:1" x14ac:dyDescent="0.35">
      <c r="A447" s="2" t="s">
        <v>454</v>
      </c>
    </row>
    <row r="448" spans="1:1" x14ac:dyDescent="0.35">
      <c r="A448" s="2" t="s">
        <v>455</v>
      </c>
    </row>
    <row r="449" spans="1:1" x14ac:dyDescent="0.35">
      <c r="A449" s="2" t="s">
        <v>456</v>
      </c>
    </row>
    <row r="450" spans="1:1" x14ac:dyDescent="0.35">
      <c r="A450" s="2" t="s">
        <v>455</v>
      </c>
    </row>
    <row r="451" spans="1:1" x14ac:dyDescent="0.35">
      <c r="A451" s="2" t="s">
        <v>457</v>
      </c>
    </row>
    <row r="452" spans="1:1" x14ac:dyDescent="0.35">
      <c r="A452" s="2" t="s">
        <v>456</v>
      </c>
    </row>
    <row r="453" spans="1:1" x14ac:dyDescent="0.35">
      <c r="A453" s="2" t="s">
        <v>455</v>
      </c>
    </row>
    <row r="454" spans="1:1" x14ac:dyDescent="0.35">
      <c r="A454" s="2" t="s">
        <v>455</v>
      </c>
    </row>
    <row r="455" spans="1:1" x14ac:dyDescent="0.35">
      <c r="A455" s="2" t="s">
        <v>457</v>
      </c>
    </row>
    <row r="456" spans="1:1" x14ac:dyDescent="0.35">
      <c r="A456" s="2" t="s">
        <v>452</v>
      </c>
    </row>
    <row r="457" spans="1:1" x14ac:dyDescent="0.35">
      <c r="A457" s="2" t="s">
        <v>457</v>
      </c>
    </row>
    <row r="458" spans="1:1" x14ac:dyDescent="0.35">
      <c r="A458" s="2" t="s">
        <v>457</v>
      </c>
    </row>
    <row r="459" spans="1:1" x14ac:dyDescent="0.35">
      <c r="A459" s="2" t="s">
        <v>456</v>
      </c>
    </row>
    <row r="460" spans="1:1" x14ac:dyDescent="0.35">
      <c r="A460" s="2" t="s">
        <v>453</v>
      </c>
    </row>
    <row r="461" spans="1:1" x14ac:dyDescent="0.35">
      <c r="A461" s="2" t="s">
        <v>456</v>
      </c>
    </row>
    <row r="462" spans="1:1" x14ac:dyDescent="0.35">
      <c r="A462" s="2" t="s">
        <v>457</v>
      </c>
    </row>
    <row r="463" spans="1:1" x14ac:dyDescent="0.35">
      <c r="A463" s="2" t="s">
        <v>456</v>
      </c>
    </row>
    <row r="464" spans="1:1" x14ac:dyDescent="0.35">
      <c r="A464" s="2" t="s">
        <v>455</v>
      </c>
    </row>
    <row r="465" spans="1:1" x14ac:dyDescent="0.35">
      <c r="A465" s="2" t="s">
        <v>456</v>
      </c>
    </row>
    <row r="466" spans="1:1" x14ac:dyDescent="0.35">
      <c r="A466" s="2" t="s">
        <v>455</v>
      </c>
    </row>
    <row r="467" spans="1:1" x14ac:dyDescent="0.35">
      <c r="A467" s="2" t="s">
        <v>453</v>
      </c>
    </row>
    <row r="468" spans="1:1" x14ac:dyDescent="0.35">
      <c r="A468" s="2" t="s">
        <v>452</v>
      </c>
    </row>
    <row r="469" spans="1:1" x14ac:dyDescent="0.35">
      <c r="A469" s="2" t="s">
        <v>457</v>
      </c>
    </row>
    <row r="470" spans="1:1" x14ac:dyDescent="0.35">
      <c r="A470" s="2" t="s">
        <v>456</v>
      </c>
    </row>
    <row r="471" spans="1:1" x14ac:dyDescent="0.35">
      <c r="A471" s="2" t="s">
        <v>455</v>
      </c>
    </row>
    <row r="472" spans="1:1" x14ac:dyDescent="0.35">
      <c r="A472" s="2" t="s">
        <v>457</v>
      </c>
    </row>
    <row r="473" spans="1:1" x14ac:dyDescent="0.35">
      <c r="A473" s="2" t="s">
        <v>452</v>
      </c>
    </row>
    <row r="474" spans="1:1" x14ac:dyDescent="0.35">
      <c r="A474" s="2" t="s">
        <v>456</v>
      </c>
    </row>
    <row r="475" spans="1:1" x14ac:dyDescent="0.35">
      <c r="A475" s="2" t="s">
        <v>455</v>
      </c>
    </row>
    <row r="476" spans="1:1" x14ac:dyDescent="0.35">
      <c r="A476" s="2" t="s">
        <v>454</v>
      </c>
    </row>
    <row r="477" spans="1:1" x14ac:dyDescent="0.35">
      <c r="A477" s="2" t="s">
        <v>455</v>
      </c>
    </row>
    <row r="478" spans="1:1" x14ac:dyDescent="0.35">
      <c r="A478" s="2" t="s">
        <v>452</v>
      </c>
    </row>
    <row r="479" spans="1:1" x14ac:dyDescent="0.35">
      <c r="A479" s="2" t="s">
        <v>454</v>
      </c>
    </row>
    <row r="480" spans="1:1" x14ac:dyDescent="0.35">
      <c r="A480" s="2" t="s">
        <v>452</v>
      </c>
    </row>
    <row r="481" spans="1:1" x14ac:dyDescent="0.35">
      <c r="A481" s="2" t="s">
        <v>456</v>
      </c>
    </row>
    <row r="482" spans="1:1" x14ac:dyDescent="0.35">
      <c r="A482" s="2" t="s">
        <v>455</v>
      </c>
    </row>
    <row r="483" spans="1:1" x14ac:dyDescent="0.35">
      <c r="A483" s="2" t="s">
        <v>457</v>
      </c>
    </row>
    <row r="484" spans="1:1" x14ac:dyDescent="0.35">
      <c r="A484" s="2" t="s">
        <v>452</v>
      </c>
    </row>
    <row r="485" spans="1:1" x14ac:dyDescent="0.35">
      <c r="A485" s="2" t="s">
        <v>452</v>
      </c>
    </row>
    <row r="486" spans="1:1" x14ac:dyDescent="0.35">
      <c r="A486" s="2" t="s">
        <v>453</v>
      </c>
    </row>
    <row r="487" spans="1:1" x14ac:dyDescent="0.35">
      <c r="A487" s="2" t="s">
        <v>455</v>
      </c>
    </row>
    <row r="488" spans="1:1" x14ac:dyDescent="0.35">
      <c r="A488" s="2" t="s">
        <v>455</v>
      </c>
    </row>
    <row r="489" spans="1:1" x14ac:dyDescent="0.35">
      <c r="A489" s="2" t="s">
        <v>456</v>
      </c>
    </row>
    <row r="490" spans="1:1" x14ac:dyDescent="0.35">
      <c r="A490" s="2" t="s">
        <v>458</v>
      </c>
    </row>
    <row r="491" spans="1:1" x14ac:dyDescent="0.35">
      <c r="A491" s="2" t="s">
        <v>456</v>
      </c>
    </row>
    <row r="492" spans="1:1" x14ac:dyDescent="0.35">
      <c r="A492" s="2" t="s">
        <v>457</v>
      </c>
    </row>
    <row r="493" spans="1:1" x14ac:dyDescent="0.35">
      <c r="A493" s="2" t="s">
        <v>452</v>
      </c>
    </row>
    <row r="494" spans="1:1" x14ac:dyDescent="0.35">
      <c r="A494" s="2" t="s">
        <v>458</v>
      </c>
    </row>
    <row r="495" spans="1:1" x14ac:dyDescent="0.35">
      <c r="A495" s="2" t="s">
        <v>457</v>
      </c>
    </row>
    <row r="496" spans="1:1" x14ac:dyDescent="0.35">
      <c r="A496" s="2" t="s">
        <v>452</v>
      </c>
    </row>
    <row r="497" spans="1:1" x14ac:dyDescent="0.35">
      <c r="A497" s="2" t="s">
        <v>453</v>
      </c>
    </row>
    <row r="498" spans="1:1" x14ac:dyDescent="0.35">
      <c r="A498" s="2" t="s">
        <v>456</v>
      </c>
    </row>
    <row r="499" spans="1:1" x14ac:dyDescent="0.35">
      <c r="A499" s="2" t="s">
        <v>456</v>
      </c>
    </row>
    <row r="500" spans="1:1" x14ac:dyDescent="0.35">
      <c r="A500" s="2" t="s">
        <v>456</v>
      </c>
    </row>
    <row r="501" spans="1:1" x14ac:dyDescent="0.35">
      <c r="A501" s="2" t="s">
        <v>454</v>
      </c>
    </row>
    <row r="502" spans="1:1" x14ac:dyDescent="0.35">
      <c r="A502" s="2" t="s">
        <v>455</v>
      </c>
    </row>
    <row r="503" spans="1:1" x14ac:dyDescent="0.35">
      <c r="A503" s="2" t="s">
        <v>454</v>
      </c>
    </row>
    <row r="504" spans="1:1" x14ac:dyDescent="0.35">
      <c r="A504" s="2" t="s">
        <v>453</v>
      </c>
    </row>
    <row r="505" spans="1:1" x14ac:dyDescent="0.35">
      <c r="A505" s="2" t="s">
        <v>455</v>
      </c>
    </row>
    <row r="506" spans="1:1" x14ac:dyDescent="0.35">
      <c r="A506" s="2" t="s">
        <v>452</v>
      </c>
    </row>
    <row r="507" spans="1:1" x14ac:dyDescent="0.35">
      <c r="A507" s="2" t="s">
        <v>452</v>
      </c>
    </row>
    <row r="508" spans="1:1" x14ac:dyDescent="0.35">
      <c r="A508" s="2" t="s">
        <v>457</v>
      </c>
    </row>
    <row r="509" spans="1:1" x14ac:dyDescent="0.35">
      <c r="A509" s="2" t="s">
        <v>458</v>
      </c>
    </row>
    <row r="510" spans="1:1" x14ac:dyDescent="0.35">
      <c r="A510" s="2" t="s">
        <v>454</v>
      </c>
    </row>
    <row r="511" spans="1:1" x14ac:dyDescent="0.35">
      <c r="A511" s="2" t="s">
        <v>456</v>
      </c>
    </row>
    <row r="512" spans="1:1" x14ac:dyDescent="0.35">
      <c r="A512" s="2" t="s">
        <v>456</v>
      </c>
    </row>
    <row r="513" spans="1:1" x14ac:dyDescent="0.35">
      <c r="A513" s="2" t="s">
        <v>456</v>
      </c>
    </row>
    <row r="514" spans="1:1" x14ac:dyDescent="0.35">
      <c r="A514" s="2" t="s">
        <v>456</v>
      </c>
    </row>
    <row r="515" spans="1:1" x14ac:dyDescent="0.35">
      <c r="A515" s="2" t="s">
        <v>452</v>
      </c>
    </row>
    <row r="516" spans="1:1" x14ac:dyDescent="0.35">
      <c r="A516" s="2" t="s">
        <v>455</v>
      </c>
    </row>
    <row r="517" spans="1:1" x14ac:dyDescent="0.35">
      <c r="A517" s="2" t="s">
        <v>455</v>
      </c>
    </row>
    <row r="518" spans="1:1" x14ac:dyDescent="0.35">
      <c r="A518" s="2" t="s">
        <v>458</v>
      </c>
    </row>
    <row r="519" spans="1:1" x14ac:dyDescent="0.35">
      <c r="A519" s="2" t="s">
        <v>454</v>
      </c>
    </row>
    <row r="520" spans="1:1" x14ac:dyDescent="0.35">
      <c r="A520" s="2" t="s">
        <v>457</v>
      </c>
    </row>
    <row r="521" spans="1:1" x14ac:dyDescent="0.35">
      <c r="A521" s="2" t="s">
        <v>452</v>
      </c>
    </row>
    <row r="522" spans="1:1" x14ac:dyDescent="0.35">
      <c r="A522" s="2" t="s">
        <v>457</v>
      </c>
    </row>
    <row r="523" spans="1:1" x14ac:dyDescent="0.35">
      <c r="A523" s="2" t="s">
        <v>456</v>
      </c>
    </row>
    <row r="524" spans="1:1" x14ac:dyDescent="0.35">
      <c r="A524" s="2" t="s">
        <v>454</v>
      </c>
    </row>
    <row r="525" spans="1:1" x14ac:dyDescent="0.35">
      <c r="A525" s="2" t="s">
        <v>457</v>
      </c>
    </row>
    <row r="526" spans="1:1" x14ac:dyDescent="0.35">
      <c r="A526" s="2" t="s">
        <v>455</v>
      </c>
    </row>
    <row r="527" spans="1:1" x14ac:dyDescent="0.35">
      <c r="A527" s="2" t="s">
        <v>455</v>
      </c>
    </row>
    <row r="528" spans="1:1" x14ac:dyDescent="0.35">
      <c r="A528" s="2" t="s">
        <v>456</v>
      </c>
    </row>
    <row r="529" spans="1:1" x14ac:dyDescent="0.35">
      <c r="A529" s="2" t="s">
        <v>452</v>
      </c>
    </row>
    <row r="530" spans="1:1" x14ac:dyDescent="0.35">
      <c r="A530" s="2" t="s">
        <v>457</v>
      </c>
    </row>
    <row r="531" spans="1:1" x14ac:dyDescent="0.35">
      <c r="A531" s="2" t="s">
        <v>457</v>
      </c>
    </row>
    <row r="532" spans="1:1" x14ac:dyDescent="0.35">
      <c r="A532" s="2" t="s">
        <v>456</v>
      </c>
    </row>
    <row r="533" spans="1:1" x14ac:dyDescent="0.35">
      <c r="A533" s="2" t="s">
        <v>454</v>
      </c>
    </row>
    <row r="534" spans="1:1" x14ac:dyDescent="0.35">
      <c r="A534" s="2" t="s">
        <v>452</v>
      </c>
    </row>
    <row r="535" spans="1:1" x14ac:dyDescent="0.35">
      <c r="A535" s="2" t="s">
        <v>457</v>
      </c>
    </row>
    <row r="536" spans="1:1" x14ac:dyDescent="0.35">
      <c r="A536" s="2" t="s">
        <v>453</v>
      </c>
    </row>
    <row r="537" spans="1:1" x14ac:dyDescent="0.35">
      <c r="A537" s="2" t="s">
        <v>455</v>
      </c>
    </row>
    <row r="538" spans="1:1" x14ac:dyDescent="0.35">
      <c r="A538" s="2" t="s">
        <v>456</v>
      </c>
    </row>
    <row r="539" spans="1:1" x14ac:dyDescent="0.35">
      <c r="A539" s="2" t="s">
        <v>456</v>
      </c>
    </row>
    <row r="540" spans="1:1" x14ac:dyDescent="0.35">
      <c r="A540" s="2" t="s">
        <v>452</v>
      </c>
    </row>
    <row r="541" spans="1:1" x14ac:dyDescent="0.35">
      <c r="A541" s="2" t="s">
        <v>457</v>
      </c>
    </row>
    <row r="542" spans="1:1" x14ac:dyDescent="0.35">
      <c r="A542" s="2" t="s">
        <v>453</v>
      </c>
    </row>
    <row r="543" spans="1:1" x14ac:dyDescent="0.35">
      <c r="A543" s="2" t="s">
        <v>456</v>
      </c>
    </row>
    <row r="544" spans="1:1" x14ac:dyDescent="0.35">
      <c r="A544" s="2" t="s">
        <v>456</v>
      </c>
    </row>
    <row r="545" spans="1:1" x14ac:dyDescent="0.35">
      <c r="A545" s="2" t="s">
        <v>458</v>
      </c>
    </row>
    <row r="546" spans="1:1" x14ac:dyDescent="0.35">
      <c r="A546" s="2" t="s">
        <v>456</v>
      </c>
    </row>
    <row r="547" spans="1:1" x14ac:dyDescent="0.35">
      <c r="A547" s="2" t="s">
        <v>454</v>
      </c>
    </row>
    <row r="548" spans="1:1" x14ac:dyDescent="0.35">
      <c r="A548" s="2" t="s">
        <v>457</v>
      </c>
    </row>
    <row r="549" spans="1:1" x14ac:dyDescent="0.35">
      <c r="A549" s="2" t="s">
        <v>456</v>
      </c>
    </row>
    <row r="550" spans="1:1" x14ac:dyDescent="0.35">
      <c r="A550" s="2" t="s">
        <v>454</v>
      </c>
    </row>
    <row r="551" spans="1:1" x14ac:dyDescent="0.35">
      <c r="A551" s="2" t="s">
        <v>454</v>
      </c>
    </row>
    <row r="552" spans="1:1" x14ac:dyDescent="0.35">
      <c r="A552" s="2" t="s">
        <v>457</v>
      </c>
    </row>
    <row r="553" spans="1:1" x14ac:dyDescent="0.35">
      <c r="A553" s="2" t="s">
        <v>457</v>
      </c>
    </row>
    <row r="554" spans="1:1" x14ac:dyDescent="0.35">
      <c r="A554" s="2" t="s">
        <v>455</v>
      </c>
    </row>
    <row r="555" spans="1:1" x14ac:dyDescent="0.35">
      <c r="A555" s="2" t="s">
        <v>456</v>
      </c>
    </row>
    <row r="556" spans="1:1" x14ac:dyDescent="0.35">
      <c r="A556" s="2" t="s">
        <v>455</v>
      </c>
    </row>
    <row r="557" spans="1:1" x14ac:dyDescent="0.35">
      <c r="A557" s="2" t="s">
        <v>455</v>
      </c>
    </row>
    <row r="558" spans="1:1" x14ac:dyDescent="0.35">
      <c r="A558" s="2" t="s">
        <v>454</v>
      </c>
    </row>
    <row r="559" spans="1:1" x14ac:dyDescent="0.35">
      <c r="A559" s="2" t="s">
        <v>453</v>
      </c>
    </row>
    <row r="560" spans="1:1" x14ac:dyDescent="0.35">
      <c r="A560" s="2" t="s">
        <v>452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5C9A-4EC6-4CC2-89B8-73A9F8CD3D01}">
  <sheetPr>
    <tabColor rgb="FF0000FF"/>
  </sheetPr>
  <dimension ref="A1:AG29"/>
  <sheetViews>
    <sheetView zoomScaleNormal="100" workbookViewId="0">
      <selection activeCell="E20" sqref="E20"/>
    </sheetView>
  </sheetViews>
  <sheetFormatPr defaultRowHeight="14.5" x14ac:dyDescent="0.35"/>
  <cols>
    <col min="1" max="1" width="16.453125" customWidth="1"/>
    <col min="3" max="3" width="21.54296875" customWidth="1"/>
    <col min="4" max="5" width="8.26953125" customWidth="1"/>
    <col min="6" max="6" width="10.453125" bestFit="1" customWidth="1"/>
    <col min="7" max="7" width="17.7265625" bestFit="1" customWidth="1"/>
    <col min="17" max="20" width="17.453125" customWidth="1"/>
    <col min="21" max="33" width="16.453125" customWidth="1"/>
  </cols>
  <sheetData>
    <row r="1" spans="1:33" ht="15.5" x14ac:dyDescent="0.35">
      <c r="A1" s="45" t="s">
        <v>478</v>
      </c>
      <c r="C1" s="30" t="s">
        <v>498</v>
      </c>
      <c r="D1" s="4">
        <f>MAX(A2:A29)</f>
        <v>100</v>
      </c>
      <c r="Q1" s="45" t="s">
        <v>478</v>
      </c>
      <c r="R1" s="45" t="s">
        <v>478</v>
      </c>
      <c r="S1" s="45" t="s">
        <v>478</v>
      </c>
      <c r="T1" s="45" t="s">
        <v>478</v>
      </c>
      <c r="AE1" s="45" t="s">
        <v>478</v>
      </c>
      <c r="AF1" s="45" t="s">
        <v>478</v>
      </c>
      <c r="AG1" s="45" t="s">
        <v>478</v>
      </c>
    </row>
    <row r="2" spans="1:33" ht="15.5" x14ac:dyDescent="0.35">
      <c r="A2" s="36">
        <v>67.09</v>
      </c>
      <c r="C2" s="30" t="s">
        <v>499</v>
      </c>
      <c r="D2" s="4">
        <f>MIN(A2:A29)</f>
        <v>6.45</v>
      </c>
      <c r="Q2" s="36">
        <v>67.09</v>
      </c>
      <c r="R2" s="2">
        <v>98.07</v>
      </c>
      <c r="S2" s="2">
        <v>100</v>
      </c>
      <c r="T2" s="2">
        <v>70.94</v>
      </c>
      <c r="AE2" s="2">
        <f ca="1">RANDBETWEEN(0,10000)/100</f>
        <v>19.95</v>
      </c>
      <c r="AF2" s="2">
        <f ca="1">ROUND(_xlfn.NORM.INV(RAND(),72,8),2)</f>
        <v>79.06</v>
      </c>
      <c r="AG2" s="2">
        <f ca="1">CHOOSE(RANDBETWEEN(1,3),ROUND(_xlfn.NORM.INV(RAND(),72,8),2),RANDBETWEEN(0,10000)/100,RANDBETWEEN(50,89))</f>
        <v>52.02</v>
      </c>
    </row>
    <row r="3" spans="1:33" x14ac:dyDescent="0.35">
      <c r="A3" s="37">
        <v>6.45</v>
      </c>
      <c r="C3" s="3" t="s">
        <v>500</v>
      </c>
      <c r="D3" s="2"/>
      <c r="Q3" s="37">
        <v>6.45</v>
      </c>
      <c r="R3" s="2">
        <v>13.09</v>
      </c>
      <c r="S3" s="2">
        <v>78.47</v>
      </c>
      <c r="T3" s="2">
        <v>70.39</v>
      </c>
      <c r="AE3" s="2">
        <f t="shared" ref="AE3:AE29" ca="1" si="0">RANDBETWEEN(0,10000)/100</f>
        <v>45.43</v>
      </c>
      <c r="AF3" s="2">
        <f t="shared" ref="AF3:AF29" ca="1" si="1">ROUND(_xlfn.NORM.INV(RAND(),72,8),2)</f>
        <v>69.42</v>
      </c>
      <c r="AG3" s="2">
        <f t="shared" ref="AG3:AG29" ca="1" si="2">CHOOSE(RANDBETWEEN(1,3),ROUND(_xlfn.NORM.INV(RAND(),72,8),2),RANDBETWEEN(0,10000)/100,RANDBETWEEN(50,89))</f>
        <v>55.54</v>
      </c>
    </row>
    <row r="4" spans="1:33" x14ac:dyDescent="0.35">
      <c r="A4" s="37">
        <v>50.67</v>
      </c>
      <c r="C4" s="3" t="s">
        <v>501</v>
      </c>
      <c r="D4" s="2"/>
      <c r="Q4" s="37">
        <v>50.67</v>
      </c>
      <c r="R4" s="2">
        <v>23.35</v>
      </c>
      <c r="S4" s="2">
        <v>95.29</v>
      </c>
      <c r="T4" s="2">
        <v>4.9400000000000004</v>
      </c>
      <c r="AE4" s="2">
        <f t="shared" ca="1" si="0"/>
        <v>47.05</v>
      </c>
      <c r="AF4" s="2">
        <f t="shared" ca="1" si="1"/>
        <v>86.29</v>
      </c>
      <c r="AG4" s="2">
        <f t="shared" ca="1" si="2"/>
        <v>79.94</v>
      </c>
    </row>
    <row r="5" spans="1:33" x14ac:dyDescent="0.35">
      <c r="A5" s="37">
        <v>43.83</v>
      </c>
      <c r="Q5" s="37">
        <v>43.83</v>
      </c>
      <c r="R5" s="2">
        <v>76.06</v>
      </c>
      <c r="S5" s="2">
        <v>72.39</v>
      </c>
      <c r="T5" s="2">
        <v>73.23</v>
      </c>
      <c r="AE5" s="2">
        <f t="shared" ca="1" si="0"/>
        <v>81.13</v>
      </c>
      <c r="AF5" s="2">
        <f t="shared" ca="1" si="1"/>
        <v>50.52</v>
      </c>
      <c r="AG5" s="2">
        <f t="shared" ca="1" si="2"/>
        <v>76.27</v>
      </c>
    </row>
    <row r="6" spans="1:33" ht="15.5" x14ac:dyDescent="0.35">
      <c r="A6" s="37">
        <v>78.400000000000006</v>
      </c>
      <c r="C6" s="30" t="s">
        <v>502</v>
      </c>
      <c r="D6" s="30" t="s">
        <v>33</v>
      </c>
      <c r="E6" s="30" t="s">
        <v>34</v>
      </c>
      <c r="F6" s="30" t="s">
        <v>471</v>
      </c>
      <c r="G6" s="30" t="s">
        <v>503</v>
      </c>
      <c r="Q6" s="37">
        <v>78.400000000000006</v>
      </c>
      <c r="R6" s="2">
        <v>29.83</v>
      </c>
      <c r="S6" s="2">
        <v>63.81</v>
      </c>
      <c r="T6" s="2">
        <v>57</v>
      </c>
      <c r="AE6" s="2">
        <f t="shared" ca="1" si="0"/>
        <v>94.81</v>
      </c>
      <c r="AF6" s="2">
        <f t="shared" ca="1" si="1"/>
        <v>69.81</v>
      </c>
      <c r="AG6" s="2">
        <f t="shared" ca="1" si="2"/>
        <v>37.14</v>
      </c>
    </row>
    <row r="7" spans="1:33" x14ac:dyDescent="0.35">
      <c r="A7" s="37">
        <v>81.77</v>
      </c>
      <c r="C7" s="4"/>
      <c r="D7" s="38"/>
      <c r="E7" s="4"/>
      <c r="F7" s="4"/>
      <c r="G7" s="18"/>
      <c r="Q7" s="37">
        <v>81.77</v>
      </c>
      <c r="R7" s="2">
        <v>90.05</v>
      </c>
      <c r="S7" s="2">
        <v>60.67</v>
      </c>
      <c r="T7" s="2">
        <v>64.37</v>
      </c>
      <c r="AE7" s="2">
        <f t="shared" ca="1" si="0"/>
        <v>17.72</v>
      </c>
      <c r="AF7" s="2">
        <f t="shared" ca="1" si="1"/>
        <v>68.930000000000007</v>
      </c>
      <c r="AG7" s="2">
        <f t="shared" ca="1" si="2"/>
        <v>39.700000000000003</v>
      </c>
    </row>
    <row r="8" spans="1:33" x14ac:dyDescent="0.35">
      <c r="A8" s="37">
        <v>100</v>
      </c>
      <c r="D8" s="4"/>
      <c r="Q8" s="37">
        <v>100</v>
      </c>
      <c r="R8" s="2">
        <v>13.85</v>
      </c>
      <c r="S8" s="2">
        <v>75.7</v>
      </c>
      <c r="T8" s="2">
        <v>71.66</v>
      </c>
      <c r="AE8" s="2">
        <f t="shared" ca="1" si="0"/>
        <v>93.66</v>
      </c>
      <c r="AF8" s="2">
        <f t="shared" ca="1" si="1"/>
        <v>84.47</v>
      </c>
      <c r="AG8" s="2">
        <f t="shared" ca="1" si="2"/>
        <v>77.7</v>
      </c>
    </row>
    <row r="9" spans="1:33" x14ac:dyDescent="0.35">
      <c r="A9" s="37">
        <v>60.86</v>
      </c>
      <c r="Q9" s="37">
        <v>60.86</v>
      </c>
      <c r="R9" s="2">
        <v>46.58</v>
      </c>
      <c r="S9" s="2">
        <v>71.77</v>
      </c>
      <c r="T9" s="2">
        <v>14.39</v>
      </c>
      <c r="AE9" s="2">
        <f t="shared" ca="1" si="0"/>
        <v>99.98</v>
      </c>
      <c r="AF9" s="2">
        <f t="shared" ca="1" si="1"/>
        <v>61.51</v>
      </c>
      <c r="AG9" s="2">
        <f t="shared" ca="1" si="2"/>
        <v>75</v>
      </c>
    </row>
    <row r="10" spans="1:33" x14ac:dyDescent="0.35">
      <c r="A10" s="37">
        <v>65.92</v>
      </c>
      <c r="Q10" s="37">
        <v>65.92</v>
      </c>
      <c r="R10" s="2">
        <v>6.83</v>
      </c>
      <c r="S10" s="2">
        <v>76.02</v>
      </c>
      <c r="T10" s="2">
        <v>65.8</v>
      </c>
      <c r="AE10" s="2">
        <f t="shared" ca="1" si="0"/>
        <v>49.65</v>
      </c>
      <c r="AF10" s="2">
        <f t="shared" ca="1" si="1"/>
        <v>75.239999999999995</v>
      </c>
      <c r="AG10" s="2">
        <f t="shared" ca="1" si="2"/>
        <v>68.12</v>
      </c>
    </row>
    <row r="11" spans="1:33" x14ac:dyDescent="0.35">
      <c r="A11" s="37">
        <v>86.98</v>
      </c>
      <c r="Q11" s="37">
        <v>86.98</v>
      </c>
      <c r="R11" s="2">
        <v>70.19</v>
      </c>
      <c r="S11" s="2">
        <v>79.52</v>
      </c>
      <c r="T11" s="2">
        <v>63.96</v>
      </c>
      <c r="AE11" s="2">
        <f t="shared" ca="1" si="0"/>
        <v>62.1</v>
      </c>
      <c r="AF11" s="2">
        <f t="shared" ca="1" si="1"/>
        <v>70.86</v>
      </c>
      <c r="AG11" s="2">
        <f t="shared" ca="1" si="2"/>
        <v>3.4</v>
      </c>
    </row>
    <row r="12" spans="1:33" x14ac:dyDescent="0.35">
      <c r="A12" s="37">
        <v>75.64</v>
      </c>
      <c r="Q12" s="37">
        <v>75.64</v>
      </c>
      <c r="R12" s="2">
        <v>82.73</v>
      </c>
      <c r="S12" s="2">
        <v>77.930000000000007</v>
      </c>
      <c r="T12" s="2">
        <v>56</v>
      </c>
      <c r="AE12" s="2">
        <f t="shared" ca="1" si="0"/>
        <v>15.47</v>
      </c>
      <c r="AF12" s="2">
        <f t="shared" ca="1" si="1"/>
        <v>66.709999999999994</v>
      </c>
      <c r="AG12" s="2">
        <f t="shared" ca="1" si="2"/>
        <v>76</v>
      </c>
    </row>
    <row r="13" spans="1:33" x14ac:dyDescent="0.35">
      <c r="A13" s="37">
        <v>76.22</v>
      </c>
      <c r="Q13" s="37">
        <v>76.22</v>
      </c>
      <c r="R13" s="2">
        <v>86.51</v>
      </c>
      <c r="S13" s="2">
        <v>71.41</v>
      </c>
      <c r="T13" s="2">
        <v>94.18</v>
      </c>
      <c r="AE13" s="2">
        <f t="shared" ca="1" si="0"/>
        <v>62.24</v>
      </c>
      <c r="AF13" s="2">
        <f t="shared" ca="1" si="1"/>
        <v>71.760000000000005</v>
      </c>
      <c r="AG13" s="2">
        <f t="shared" ca="1" si="2"/>
        <v>81.540000000000006</v>
      </c>
    </row>
    <row r="14" spans="1:33" x14ac:dyDescent="0.35">
      <c r="A14" s="37">
        <v>22.03</v>
      </c>
      <c r="Q14" s="37">
        <v>22.03</v>
      </c>
      <c r="R14" s="2">
        <v>11.01</v>
      </c>
      <c r="S14" s="2">
        <v>61.76</v>
      </c>
      <c r="T14" s="2">
        <v>65.650000000000006</v>
      </c>
      <c r="AE14" s="2">
        <f t="shared" ca="1" si="0"/>
        <v>14.88</v>
      </c>
      <c r="AF14" s="2">
        <f t="shared" ca="1" si="1"/>
        <v>60.31</v>
      </c>
      <c r="AG14" s="2">
        <f t="shared" ca="1" si="2"/>
        <v>60.42</v>
      </c>
    </row>
    <row r="15" spans="1:33" x14ac:dyDescent="0.35">
      <c r="A15" s="37">
        <v>43.06</v>
      </c>
      <c r="Q15" s="37">
        <v>43.06</v>
      </c>
      <c r="R15" s="2">
        <v>55.89</v>
      </c>
      <c r="S15" s="2">
        <v>83.9</v>
      </c>
      <c r="T15" s="2">
        <v>78.260000000000005</v>
      </c>
      <c r="AE15" s="2">
        <f t="shared" ca="1" si="0"/>
        <v>38.630000000000003</v>
      </c>
      <c r="AF15" s="2">
        <f t="shared" ca="1" si="1"/>
        <v>72.459999999999994</v>
      </c>
      <c r="AG15" s="2">
        <f t="shared" ca="1" si="2"/>
        <v>80.2</v>
      </c>
    </row>
    <row r="16" spans="1:33" x14ac:dyDescent="0.35">
      <c r="A16" s="37">
        <v>55.58</v>
      </c>
      <c r="Q16" s="37">
        <v>55.58</v>
      </c>
      <c r="R16" s="2">
        <v>41.44</v>
      </c>
      <c r="S16" s="2">
        <v>83.49</v>
      </c>
      <c r="T16" s="2">
        <v>77.41</v>
      </c>
      <c r="AE16" s="2">
        <f t="shared" ca="1" si="0"/>
        <v>57.09</v>
      </c>
      <c r="AF16" s="2">
        <f t="shared" ca="1" si="1"/>
        <v>68.099999999999994</v>
      </c>
      <c r="AG16" s="2">
        <f t="shared" ca="1" si="2"/>
        <v>59.73</v>
      </c>
    </row>
    <row r="17" spans="1:33" x14ac:dyDescent="0.35">
      <c r="A17" s="37">
        <v>29</v>
      </c>
      <c r="Q17" s="37">
        <v>29</v>
      </c>
      <c r="R17" s="2">
        <v>59.76</v>
      </c>
      <c r="S17" s="2">
        <v>66.95</v>
      </c>
      <c r="T17" s="2">
        <v>52</v>
      </c>
      <c r="AE17" s="2">
        <f t="shared" ca="1" si="0"/>
        <v>29.6</v>
      </c>
      <c r="AF17" s="2">
        <f t="shared" ca="1" si="1"/>
        <v>68.55</v>
      </c>
      <c r="AG17" s="2">
        <f t="shared" ca="1" si="2"/>
        <v>34.380000000000003</v>
      </c>
    </row>
    <row r="18" spans="1:33" x14ac:dyDescent="0.35">
      <c r="A18" s="37">
        <v>69.45</v>
      </c>
      <c r="Q18" s="37">
        <v>69.45</v>
      </c>
      <c r="R18" s="2">
        <v>56.05</v>
      </c>
      <c r="S18" s="2">
        <v>99.5</v>
      </c>
      <c r="T18" s="2">
        <v>22.32</v>
      </c>
      <c r="AE18" s="2">
        <f t="shared" ca="1" si="0"/>
        <v>59.63</v>
      </c>
      <c r="AF18" s="2">
        <f t="shared" ca="1" si="1"/>
        <v>79.45</v>
      </c>
      <c r="AG18" s="2">
        <f t="shared" ca="1" si="2"/>
        <v>80</v>
      </c>
    </row>
    <row r="19" spans="1:33" x14ac:dyDescent="0.35">
      <c r="A19" s="37">
        <v>59.52</v>
      </c>
      <c r="Q19" s="37">
        <v>59.52</v>
      </c>
      <c r="R19" s="2">
        <v>58.51</v>
      </c>
      <c r="S19" s="2">
        <v>78.790000000000006</v>
      </c>
      <c r="T19" s="2">
        <v>40.33</v>
      </c>
      <c r="AE19" s="2">
        <f t="shared" ca="1" si="0"/>
        <v>95.02</v>
      </c>
      <c r="AF19" s="2">
        <f t="shared" ca="1" si="1"/>
        <v>73.709999999999994</v>
      </c>
      <c r="AG19" s="2">
        <f t="shared" ca="1" si="2"/>
        <v>68.099999999999994</v>
      </c>
    </row>
    <row r="20" spans="1:33" x14ac:dyDescent="0.35">
      <c r="A20" s="37">
        <v>79.650000000000006</v>
      </c>
      <c r="Q20" s="37">
        <v>79.650000000000006</v>
      </c>
      <c r="R20" s="2">
        <v>4.59</v>
      </c>
      <c r="S20" s="2">
        <v>85.06</v>
      </c>
      <c r="T20" s="2">
        <v>57</v>
      </c>
      <c r="AE20" s="2">
        <f t="shared" ca="1" si="0"/>
        <v>0.4</v>
      </c>
      <c r="AF20" s="2">
        <f t="shared" ca="1" si="1"/>
        <v>76.150000000000006</v>
      </c>
      <c r="AG20" s="2">
        <f t="shared" ca="1" si="2"/>
        <v>73.87</v>
      </c>
    </row>
    <row r="21" spans="1:33" x14ac:dyDescent="0.35">
      <c r="A21" s="37">
        <v>37.11</v>
      </c>
      <c r="Q21" s="37">
        <v>37.11</v>
      </c>
      <c r="R21" s="2">
        <v>7.75</v>
      </c>
      <c r="S21" s="2">
        <v>75.92</v>
      </c>
      <c r="T21" s="2">
        <v>24.32</v>
      </c>
      <c r="AE21" s="2">
        <f t="shared" ca="1" si="0"/>
        <v>56.55</v>
      </c>
      <c r="AF21" s="2">
        <f t="shared" ca="1" si="1"/>
        <v>74.66</v>
      </c>
      <c r="AG21" s="2">
        <f t="shared" ca="1" si="2"/>
        <v>80</v>
      </c>
    </row>
    <row r="22" spans="1:33" x14ac:dyDescent="0.35">
      <c r="A22" s="37">
        <v>75.91</v>
      </c>
      <c r="Q22" s="37">
        <v>75.91</v>
      </c>
      <c r="R22" s="2">
        <v>81.45</v>
      </c>
      <c r="S22" s="2">
        <v>15.5</v>
      </c>
      <c r="T22" s="2">
        <v>71</v>
      </c>
      <c r="AE22" s="2">
        <f t="shared" ca="1" si="0"/>
        <v>60.36</v>
      </c>
      <c r="AF22" s="2">
        <f t="shared" ca="1" si="1"/>
        <v>74.510000000000005</v>
      </c>
      <c r="AG22" s="2">
        <f t="shared" ca="1" si="2"/>
        <v>83.91</v>
      </c>
    </row>
    <row r="23" spans="1:33" x14ac:dyDescent="0.35">
      <c r="A23" s="37">
        <v>15.02</v>
      </c>
      <c r="Q23" s="37">
        <v>15.02</v>
      </c>
      <c r="R23" s="2">
        <v>90.99</v>
      </c>
      <c r="S23" s="2">
        <v>93.28</v>
      </c>
      <c r="T23" s="2">
        <v>83.5</v>
      </c>
      <c r="AE23" s="2">
        <f t="shared" ca="1" si="0"/>
        <v>13.55</v>
      </c>
      <c r="AF23" s="2">
        <f t="shared" ca="1" si="1"/>
        <v>60.41</v>
      </c>
      <c r="AG23" s="2">
        <f t="shared" ca="1" si="2"/>
        <v>29.09</v>
      </c>
    </row>
    <row r="24" spans="1:33" x14ac:dyDescent="0.35">
      <c r="A24" s="37">
        <v>70.42</v>
      </c>
      <c r="Q24" s="37">
        <v>70.42</v>
      </c>
      <c r="R24" s="2">
        <v>66.94</v>
      </c>
      <c r="S24" s="2">
        <v>71.349999999999994</v>
      </c>
      <c r="T24" s="2">
        <v>75.7</v>
      </c>
      <c r="AE24" s="2">
        <f t="shared" ca="1" si="0"/>
        <v>22.6</v>
      </c>
      <c r="AF24" s="2">
        <f t="shared" ca="1" si="1"/>
        <v>82.57</v>
      </c>
      <c r="AG24" s="2">
        <f t="shared" ca="1" si="2"/>
        <v>64</v>
      </c>
    </row>
    <row r="25" spans="1:33" x14ac:dyDescent="0.35">
      <c r="A25" s="37">
        <v>90.06</v>
      </c>
      <c r="Q25" s="37">
        <v>90.06</v>
      </c>
      <c r="R25" s="2">
        <v>78.569999999999993</v>
      </c>
      <c r="S25" s="2">
        <v>69.81</v>
      </c>
      <c r="T25" s="2">
        <v>15.45</v>
      </c>
      <c r="AE25" s="2">
        <f t="shared" ca="1" si="0"/>
        <v>63.9</v>
      </c>
      <c r="AF25" s="2">
        <f t="shared" ca="1" si="1"/>
        <v>60.27</v>
      </c>
      <c r="AG25" s="2">
        <f t="shared" ca="1" si="2"/>
        <v>95.69</v>
      </c>
    </row>
    <row r="26" spans="1:33" x14ac:dyDescent="0.35">
      <c r="A26" s="37">
        <v>81.5</v>
      </c>
      <c r="Q26" s="37">
        <v>81.5</v>
      </c>
      <c r="R26" s="2">
        <v>29.8</v>
      </c>
      <c r="S26" s="2">
        <v>74.75</v>
      </c>
      <c r="T26" s="2">
        <v>25.77</v>
      </c>
      <c r="AE26" s="2">
        <f t="shared" ca="1" si="0"/>
        <v>99.63</v>
      </c>
      <c r="AF26" s="2">
        <f t="shared" ca="1" si="1"/>
        <v>69.23</v>
      </c>
      <c r="AG26" s="2">
        <f t="shared" ca="1" si="2"/>
        <v>50</v>
      </c>
    </row>
    <row r="27" spans="1:33" x14ac:dyDescent="0.35">
      <c r="A27" s="37">
        <v>71.099999999999994</v>
      </c>
      <c r="Q27" s="37">
        <v>71.099999999999994</v>
      </c>
      <c r="R27" s="2">
        <v>58.97</v>
      </c>
      <c r="S27" s="2">
        <v>81.3</v>
      </c>
      <c r="T27" s="2">
        <v>68.97</v>
      </c>
      <c r="AE27" s="2">
        <f t="shared" ca="1" si="0"/>
        <v>21.4</v>
      </c>
      <c r="AF27" s="2">
        <f t="shared" ca="1" si="1"/>
        <v>64.05</v>
      </c>
      <c r="AG27" s="2">
        <f t="shared" ca="1" si="2"/>
        <v>61.29</v>
      </c>
    </row>
    <row r="28" spans="1:33" x14ac:dyDescent="0.35">
      <c r="A28" s="37">
        <v>98.55</v>
      </c>
      <c r="Q28" s="37">
        <v>98.55</v>
      </c>
      <c r="S28" s="2">
        <v>100</v>
      </c>
      <c r="T28" s="2">
        <v>85.03</v>
      </c>
      <c r="AE28" s="2">
        <f t="shared" ca="1" si="0"/>
        <v>0.69</v>
      </c>
      <c r="AF28" s="2">
        <f t="shared" ca="1" si="1"/>
        <v>79.81</v>
      </c>
      <c r="AG28" s="2">
        <f t="shared" ca="1" si="2"/>
        <v>93.8</v>
      </c>
    </row>
    <row r="29" spans="1:33" x14ac:dyDescent="0.35">
      <c r="A29" s="37">
        <v>82.42</v>
      </c>
      <c r="Q29" s="37">
        <v>82.42</v>
      </c>
      <c r="S29" s="2">
        <v>0</v>
      </c>
      <c r="AE29" s="2">
        <f t="shared" ca="1" si="0"/>
        <v>32.08</v>
      </c>
      <c r="AF29" s="2">
        <f t="shared" ca="1" si="1"/>
        <v>68.05</v>
      </c>
      <c r="AG29" s="2">
        <f t="shared" ca="1" si="2"/>
        <v>96.51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92BB-C410-4E77-95FB-53358227861B}">
  <sheetPr>
    <tabColor rgb="FF0000FF"/>
  </sheetPr>
  <dimension ref="A1:A201"/>
  <sheetViews>
    <sheetView workbookViewId="0"/>
  </sheetViews>
  <sheetFormatPr defaultRowHeight="14.5" x14ac:dyDescent="0.35"/>
  <cols>
    <col min="1" max="1" width="16.54296875" customWidth="1"/>
    <col min="3" max="3" width="12.7265625" customWidth="1"/>
    <col min="4" max="4" width="19.54296875" customWidth="1"/>
  </cols>
  <sheetData>
    <row r="1" spans="1:1" ht="46.5" x14ac:dyDescent="0.35">
      <c r="A1" s="30" t="s">
        <v>477</v>
      </c>
    </row>
    <row r="2" spans="1:1" x14ac:dyDescent="0.35">
      <c r="A2" s="29" t="s">
        <v>2</v>
      </c>
    </row>
    <row r="3" spans="1:1" x14ac:dyDescent="0.35">
      <c r="A3" s="29" t="s">
        <v>473</v>
      </c>
    </row>
    <row r="4" spans="1:1" x14ac:dyDescent="0.35">
      <c r="A4" s="29" t="s">
        <v>472</v>
      </c>
    </row>
    <row r="5" spans="1:1" x14ac:dyDescent="0.35">
      <c r="A5" s="29" t="s">
        <v>473</v>
      </c>
    </row>
    <row r="6" spans="1:1" x14ac:dyDescent="0.35">
      <c r="A6" s="29" t="s">
        <v>473</v>
      </c>
    </row>
    <row r="7" spans="1:1" x14ac:dyDescent="0.35">
      <c r="A7" s="29" t="s">
        <v>473</v>
      </c>
    </row>
    <row r="8" spans="1:1" x14ac:dyDescent="0.35">
      <c r="A8" s="29" t="s">
        <v>473</v>
      </c>
    </row>
    <row r="9" spans="1:1" x14ac:dyDescent="0.35">
      <c r="A9" s="29" t="s">
        <v>473</v>
      </c>
    </row>
    <row r="10" spans="1:1" x14ac:dyDescent="0.35">
      <c r="A10" s="29" t="s">
        <v>473</v>
      </c>
    </row>
    <row r="11" spans="1:1" x14ac:dyDescent="0.35">
      <c r="A11" s="29" t="s">
        <v>472</v>
      </c>
    </row>
    <row r="12" spans="1:1" x14ac:dyDescent="0.35">
      <c r="A12" s="29" t="s">
        <v>472</v>
      </c>
    </row>
    <row r="13" spans="1:1" x14ac:dyDescent="0.35">
      <c r="A13" s="29" t="s">
        <v>473</v>
      </c>
    </row>
    <row r="14" spans="1:1" x14ac:dyDescent="0.35">
      <c r="A14" s="29" t="s">
        <v>2</v>
      </c>
    </row>
    <row r="15" spans="1:1" x14ac:dyDescent="0.35">
      <c r="A15" s="29" t="s">
        <v>2</v>
      </c>
    </row>
    <row r="16" spans="1:1" x14ac:dyDescent="0.35">
      <c r="A16" s="29" t="s">
        <v>2</v>
      </c>
    </row>
    <row r="17" spans="1:1" x14ac:dyDescent="0.35">
      <c r="A17" s="29" t="s">
        <v>2</v>
      </c>
    </row>
    <row r="18" spans="1:1" x14ac:dyDescent="0.35">
      <c r="A18" s="29" t="s">
        <v>474</v>
      </c>
    </row>
    <row r="19" spans="1:1" x14ac:dyDescent="0.35">
      <c r="A19" s="29" t="s">
        <v>473</v>
      </c>
    </row>
    <row r="20" spans="1:1" x14ac:dyDescent="0.35">
      <c r="A20" s="29" t="s">
        <v>472</v>
      </c>
    </row>
    <row r="21" spans="1:1" x14ac:dyDescent="0.35">
      <c r="A21" s="29" t="s">
        <v>2</v>
      </c>
    </row>
    <row r="22" spans="1:1" x14ac:dyDescent="0.35">
      <c r="A22" s="29" t="s">
        <v>476</v>
      </c>
    </row>
    <row r="23" spans="1:1" x14ac:dyDescent="0.35">
      <c r="A23" s="29" t="s">
        <v>473</v>
      </c>
    </row>
    <row r="24" spans="1:1" x14ac:dyDescent="0.35">
      <c r="A24" s="29" t="s">
        <v>473</v>
      </c>
    </row>
    <row r="25" spans="1:1" x14ac:dyDescent="0.35">
      <c r="A25" s="29" t="s">
        <v>473</v>
      </c>
    </row>
    <row r="26" spans="1:1" x14ac:dyDescent="0.35">
      <c r="A26" s="29" t="s">
        <v>472</v>
      </c>
    </row>
    <row r="27" spans="1:1" x14ac:dyDescent="0.35">
      <c r="A27" s="29" t="s">
        <v>474</v>
      </c>
    </row>
    <row r="28" spans="1:1" x14ac:dyDescent="0.35">
      <c r="A28" s="29" t="s">
        <v>472</v>
      </c>
    </row>
    <row r="29" spans="1:1" x14ac:dyDescent="0.35">
      <c r="A29" s="29" t="s">
        <v>473</v>
      </c>
    </row>
    <row r="30" spans="1:1" x14ac:dyDescent="0.35">
      <c r="A30" s="29" t="s">
        <v>2</v>
      </c>
    </row>
    <row r="31" spans="1:1" x14ac:dyDescent="0.35">
      <c r="A31" s="29" t="s">
        <v>472</v>
      </c>
    </row>
    <row r="32" spans="1:1" x14ac:dyDescent="0.35">
      <c r="A32" s="29" t="s">
        <v>473</v>
      </c>
    </row>
    <row r="33" spans="1:1" x14ac:dyDescent="0.35">
      <c r="A33" s="29" t="s">
        <v>472</v>
      </c>
    </row>
    <row r="34" spans="1:1" x14ac:dyDescent="0.35">
      <c r="A34" s="29" t="s">
        <v>472</v>
      </c>
    </row>
    <row r="35" spans="1:1" x14ac:dyDescent="0.35">
      <c r="A35" s="29" t="s">
        <v>472</v>
      </c>
    </row>
    <row r="36" spans="1:1" x14ac:dyDescent="0.35">
      <c r="A36" s="29" t="s">
        <v>473</v>
      </c>
    </row>
    <row r="37" spans="1:1" x14ac:dyDescent="0.35">
      <c r="A37" s="29" t="s">
        <v>476</v>
      </c>
    </row>
    <row r="38" spans="1:1" x14ac:dyDescent="0.35">
      <c r="A38" s="29" t="s">
        <v>472</v>
      </c>
    </row>
    <row r="39" spans="1:1" x14ac:dyDescent="0.35">
      <c r="A39" s="29" t="s">
        <v>2</v>
      </c>
    </row>
    <row r="40" spans="1:1" x14ac:dyDescent="0.35">
      <c r="A40" s="29" t="s">
        <v>473</v>
      </c>
    </row>
    <row r="41" spans="1:1" x14ac:dyDescent="0.35">
      <c r="A41" s="29" t="s">
        <v>473</v>
      </c>
    </row>
    <row r="42" spans="1:1" x14ac:dyDescent="0.35">
      <c r="A42" s="29" t="s">
        <v>475</v>
      </c>
    </row>
    <row r="43" spans="1:1" x14ac:dyDescent="0.35">
      <c r="A43" s="29" t="s">
        <v>472</v>
      </c>
    </row>
    <row r="44" spans="1:1" x14ac:dyDescent="0.35">
      <c r="A44" s="29" t="s">
        <v>474</v>
      </c>
    </row>
    <row r="45" spans="1:1" x14ac:dyDescent="0.35">
      <c r="A45" s="29" t="s">
        <v>476</v>
      </c>
    </row>
    <row r="46" spans="1:1" x14ac:dyDescent="0.35">
      <c r="A46" s="29" t="s">
        <v>476</v>
      </c>
    </row>
    <row r="47" spans="1:1" x14ac:dyDescent="0.35">
      <c r="A47" s="29" t="s">
        <v>476</v>
      </c>
    </row>
    <row r="48" spans="1:1" x14ac:dyDescent="0.35">
      <c r="A48" s="29" t="s">
        <v>2</v>
      </c>
    </row>
    <row r="49" spans="1:1" x14ac:dyDescent="0.35">
      <c r="A49" s="29" t="s">
        <v>2</v>
      </c>
    </row>
    <row r="50" spans="1:1" x14ac:dyDescent="0.35">
      <c r="A50" s="29" t="s">
        <v>2</v>
      </c>
    </row>
    <row r="51" spans="1:1" x14ac:dyDescent="0.35">
      <c r="A51" s="29" t="s">
        <v>473</v>
      </c>
    </row>
    <row r="52" spans="1:1" x14ac:dyDescent="0.35">
      <c r="A52" s="29" t="s">
        <v>472</v>
      </c>
    </row>
    <row r="53" spans="1:1" x14ac:dyDescent="0.35">
      <c r="A53" s="29" t="s">
        <v>473</v>
      </c>
    </row>
    <row r="54" spans="1:1" x14ac:dyDescent="0.35">
      <c r="A54" s="29" t="s">
        <v>472</v>
      </c>
    </row>
    <row r="55" spans="1:1" x14ac:dyDescent="0.35">
      <c r="A55" s="29" t="s">
        <v>2</v>
      </c>
    </row>
    <row r="56" spans="1:1" x14ac:dyDescent="0.35">
      <c r="A56" s="29" t="s">
        <v>472</v>
      </c>
    </row>
    <row r="57" spans="1:1" x14ac:dyDescent="0.35">
      <c r="A57" s="29" t="s">
        <v>472</v>
      </c>
    </row>
    <row r="58" spans="1:1" x14ac:dyDescent="0.35">
      <c r="A58" s="29" t="s">
        <v>2</v>
      </c>
    </row>
    <row r="59" spans="1:1" x14ac:dyDescent="0.35">
      <c r="A59" s="29" t="s">
        <v>475</v>
      </c>
    </row>
    <row r="60" spans="1:1" x14ac:dyDescent="0.35">
      <c r="A60" s="29" t="s">
        <v>472</v>
      </c>
    </row>
    <row r="61" spans="1:1" x14ac:dyDescent="0.35">
      <c r="A61" s="29" t="s">
        <v>2</v>
      </c>
    </row>
    <row r="62" spans="1:1" x14ac:dyDescent="0.35">
      <c r="A62" s="29" t="s">
        <v>2</v>
      </c>
    </row>
    <row r="63" spans="1:1" x14ac:dyDescent="0.35">
      <c r="A63" s="29" t="s">
        <v>476</v>
      </c>
    </row>
    <row r="64" spans="1:1" x14ac:dyDescent="0.35">
      <c r="A64" s="29" t="s">
        <v>476</v>
      </c>
    </row>
    <row r="65" spans="1:1" x14ac:dyDescent="0.35">
      <c r="A65" s="29" t="s">
        <v>2</v>
      </c>
    </row>
    <row r="66" spans="1:1" x14ac:dyDescent="0.35">
      <c r="A66" s="29" t="s">
        <v>476</v>
      </c>
    </row>
    <row r="67" spans="1:1" x14ac:dyDescent="0.35">
      <c r="A67" s="29" t="s">
        <v>2</v>
      </c>
    </row>
    <row r="68" spans="1:1" x14ac:dyDescent="0.35">
      <c r="A68" s="29" t="s">
        <v>473</v>
      </c>
    </row>
    <row r="69" spans="1:1" x14ac:dyDescent="0.35">
      <c r="A69" s="29" t="s">
        <v>474</v>
      </c>
    </row>
    <row r="70" spans="1:1" x14ac:dyDescent="0.35">
      <c r="A70" s="29" t="s">
        <v>473</v>
      </c>
    </row>
    <row r="71" spans="1:1" x14ac:dyDescent="0.35">
      <c r="A71" s="29" t="s">
        <v>474</v>
      </c>
    </row>
    <row r="72" spans="1:1" x14ac:dyDescent="0.35">
      <c r="A72" s="29" t="s">
        <v>474</v>
      </c>
    </row>
    <row r="73" spans="1:1" x14ac:dyDescent="0.35">
      <c r="A73" s="29" t="s">
        <v>2</v>
      </c>
    </row>
    <row r="74" spans="1:1" x14ac:dyDescent="0.35">
      <c r="A74" s="29" t="s">
        <v>475</v>
      </c>
    </row>
    <row r="75" spans="1:1" x14ac:dyDescent="0.35">
      <c r="A75" s="29" t="s">
        <v>473</v>
      </c>
    </row>
    <row r="76" spans="1:1" x14ac:dyDescent="0.35">
      <c r="A76" s="29" t="s">
        <v>472</v>
      </c>
    </row>
    <row r="77" spans="1:1" x14ac:dyDescent="0.35">
      <c r="A77" s="29" t="s">
        <v>473</v>
      </c>
    </row>
    <row r="78" spans="1:1" x14ac:dyDescent="0.35">
      <c r="A78" s="29" t="s">
        <v>476</v>
      </c>
    </row>
    <row r="79" spans="1:1" x14ac:dyDescent="0.35">
      <c r="A79" s="29" t="s">
        <v>473</v>
      </c>
    </row>
    <row r="80" spans="1:1" x14ac:dyDescent="0.35">
      <c r="A80" s="29" t="s">
        <v>472</v>
      </c>
    </row>
    <row r="81" spans="1:1" x14ac:dyDescent="0.35">
      <c r="A81" s="29" t="s">
        <v>2</v>
      </c>
    </row>
    <row r="82" spans="1:1" x14ac:dyDescent="0.35">
      <c r="A82" s="29" t="s">
        <v>473</v>
      </c>
    </row>
    <row r="83" spans="1:1" x14ac:dyDescent="0.35">
      <c r="A83" s="29" t="s">
        <v>473</v>
      </c>
    </row>
    <row r="84" spans="1:1" x14ac:dyDescent="0.35">
      <c r="A84" s="29" t="s">
        <v>2</v>
      </c>
    </row>
    <row r="85" spans="1:1" x14ac:dyDescent="0.35">
      <c r="A85" s="29" t="s">
        <v>2</v>
      </c>
    </row>
    <row r="86" spans="1:1" x14ac:dyDescent="0.35">
      <c r="A86" s="29" t="s">
        <v>473</v>
      </c>
    </row>
    <row r="87" spans="1:1" x14ac:dyDescent="0.35">
      <c r="A87" s="29" t="s">
        <v>472</v>
      </c>
    </row>
    <row r="88" spans="1:1" x14ac:dyDescent="0.35">
      <c r="A88" s="29" t="s">
        <v>476</v>
      </c>
    </row>
    <row r="89" spans="1:1" x14ac:dyDescent="0.35">
      <c r="A89" s="29" t="s">
        <v>472</v>
      </c>
    </row>
    <row r="90" spans="1:1" x14ac:dyDescent="0.35">
      <c r="A90" s="29" t="s">
        <v>473</v>
      </c>
    </row>
    <row r="91" spans="1:1" x14ac:dyDescent="0.35">
      <c r="A91" s="29" t="s">
        <v>476</v>
      </c>
    </row>
    <row r="92" spans="1:1" x14ac:dyDescent="0.35">
      <c r="A92" s="29" t="s">
        <v>473</v>
      </c>
    </row>
    <row r="93" spans="1:1" x14ac:dyDescent="0.35">
      <c r="A93" s="29" t="s">
        <v>473</v>
      </c>
    </row>
    <row r="94" spans="1:1" x14ac:dyDescent="0.35">
      <c r="A94" s="29" t="s">
        <v>475</v>
      </c>
    </row>
    <row r="95" spans="1:1" x14ac:dyDescent="0.35">
      <c r="A95" s="29" t="s">
        <v>475</v>
      </c>
    </row>
    <row r="96" spans="1:1" x14ac:dyDescent="0.35">
      <c r="A96" s="29" t="s">
        <v>2</v>
      </c>
    </row>
    <row r="97" spans="1:1" x14ac:dyDescent="0.35">
      <c r="A97" s="29" t="s">
        <v>472</v>
      </c>
    </row>
    <row r="98" spans="1:1" x14ac:dyDescent="0.35">
      <c r="A98" s="29" t="s">
        <v>2</v>
      </c>
    </row>
    <row r="99" spans="1:1" x14ac:dyDescent="0.35">
      <c r="A99" s="29" t="s">
        <v>476</v>
      </c>
    </row>
    <row r="100" spans="1:1" x14ac:dyDescent="0.35">
      <c r="A100" s="29" t="s">
        <v>473</v>
      </c>
    </row>
    <row r="101" spans="1:1" x14ac:dyDescent="0.35">
      <c r="A101" s="29" t="s">
        <v>473</v>
      </c>
    </row>
    <row r="102" spans="1:1" x14ac:dyDescent="0.35">
      <c r="A102" s="29" t="s">
        <v>473</v>
      </c>
    </row>
    <row r="103" spans="1:1" x14ac:dyDescent="0.35">
      <c r="A103" s="29" t="s">
        <v>2</v>
      </c>
    </row>
    <row r="104" spans="1:1" x14ac:dyDescent="0.35">
      <c r="A104" s="29" t="s">
        <v>472</v>
      </c>
    </row>
    <row r="105" spans="1:1" x14ac:dyDescent="0.35">
      <c r="A105" s="29" t="s">
        <v>476</v>
      </c>
    </row>
    <row r="106" spans="1:1" x14ac:dyDescent="0.35">
      <c r="A106" s="29" t="s">
        <v>473</v>
      </c>
    </row>
    <row r="107" spans="1:1" x14ac:dyDescent="0.35">
      <c r="A107" s="29" t="s">
        <v>474</v>
      </c>
    </row>
    <row r="108" spans="1:1" x14ac:dyDescent="0.35">
      <c r="A108" s="29" t="s">
        <v>475</v>
      </c>
    </row>
    <row r="109" spans="1:1" x14ac:dyDescent="0.35">
      <c r="A109" s="29" t="s">
        <v>472</v>
      </c>
    </row>
    <row r="110" spans="1:1" x14ac:dyDescent="0.35">
      <c r="A110" s="29" t="s">
        <v>473</v>
      </c>
    </row>
    <row r="111" spans="1:1" x14ac:dyDescent="0.35">
      <c r="A111" s="29" t="s">
        <v>472</v>
      </c>
    </row>
    <row r="112" spans="1:1" x14ac:dyDescent="0.35">
      <c r="A112" s="29" t="s">
        <v>473</v>
      </c>
    </row>
    <row r="113" spans="1:1" x14ac:dyDescent="0.35">
      <c r="A113" s="29" t="s">
        <v>472</v>
      </c>
    </row>
    <row r="114" spans="1:1" x14ac:dyDescent="0.35">
      <c r="A114" s="29" t="s">
        <v>474</v>
      </c>
    </row>
    <row r="115" spans="1:1" x14ac:dyDescent="0.35">
      <c r="A115" s="29" t="s">
        <v>476</v>
      </c>
    </row>
    <row r="116" spans="1:1" x14ac:dyDescent="0.35">
      <c r="A116" s="29" t="s">
        <v>472</v>
      </c>
    </row>
    <row r="117" spans="1:1" x14ac:dyDescent="0.35">
      <c r="A117" s="29" t="s">
        <v>476</v>
      </c>
    </row>
    <row r="118" spans="1:1" x14ac:dyDescent="0.35">
      <c r="A118" s="29" t="s">
        <v>476</v>
      </c>
    </row>
    <row r="119" spans="1:1" x14ac:dyDescent="0.35">
      <c r="A119" s="29" t="s">
        <v>472</v>
      </c>
    </row>
    <row r="120" spans="1:1" x14ac:dyDescent="0.35">
      <c r="A120" s="29" t="s">
        <v>2</v>
      </c>
    </row>
    <row r="121" spans="1:1" x14ac:dyDescent="0.35">
      <c r="A121" s="29" t="s">
        <v>475</v>
      </c>
    </row>
    <row r="122" spans="1:1" x14ac:dyDescent="0.35">
      <c r="A122" s="29" t="s">
        <v>473</v>
      </c>
    </row>
    <row r="123" spans="1:1" x14ac:dyDescent="0.35">
      <c r="A123" s="29" t="s">
        <v>472</v>
      </c>
    </row>
    <row r="124" spans="1:1" x14ac:dyDescent="0.35">
      <c r="A124" s="29" t="s">
        <v>474</v>
      </c>
    </row>
    <row r="125" spans="1:1" x14ac:dyDescent="0.35">
      <c r="A125" s="29" t="s">
        <v>472</v>
      </c>
    </row>
    <row r="126" spans="1:1" x14ac:dyDescent="0.35">
      <c r="A126" s="29" t="s">
        <v>473</v>
      </c>
    </row>
    <row r="127" spans="1:1" x14ac:dyDescent="0.35">
      <c r="A127" s="29" t="s">
        <v>472</v>
      </c>
    </row>
    <row r="128" spans="1:1" x14ac:dyDescent="0.35">
      <c r="A128" s="29" t="s">
        <v>475</v>
      </c>
    </row>
    <row r="129" spans="1:1" x14ac:dyDescent="0.35">
      <c r="A129" s="29" t="s">
        <v>473</v>
      </c>
    </row>
    <row r="130" spans="1:1" x14ac:dyDescent="0.35">
      <c r="A130" s="29" t="s">
        <v>475</v>
      </c>
    </row>
    <row r="131" spans="1:1" x14ac:dyDescent="0.35">
      <c r="A131" s="29" t="s">
        <v>2</v>
      </c>
    </row>
    <row r="132" spans="1:1" x14ac:dyDescent="0.35">
      <c r="A132" s="29" t="s">
        <v>473</v>
      </c>
    </row>
    <row r="133" spans="1:1" x14ac:dyDescent="0.35">
      <c r="A133" s="29" t="s">
        <v>472</v>
      </c>
    </row>
    <row r="134" spans="1:1" x14ac:dyDescent="0.35">
      <c r="A134" s="29" t="s">
        <v>475</v>
      </c>
    </row>
    <row r="135" spans="1:1" x14ac:dyDescent="0.35">
      <c r="A135" s="29" t="s">
        <v>474</v>
      </c>
    </row>
    <row r="136" spans="1:1" x14ac:dyDescent="0.35">
      <c r="A136" s="29" t="s">
        <v>475</v>
      </c>
    </row>
    <row r="137" spans="1:1" x14ac:dyDescent="0.35">
      <c r="A137" s="29" t="s">
        <v>474</v>
      </c>
    </row>
    <row r="138" spans="1:1" x14ac:dyDescent="0.35">
      <c r="A138" s="29" t="s">
        <v>473</v>
      </c>
    </row>
    <row r="139" spans="1:1" x14ac:dyDescent="0.35">
      <c r="A139" s="29" t="s">
        <v>473</v>
      </c>
    </row>
    <row r="140" spans="1:1" x14ac:dyDescent="0.35">
      <c r="A140" s="29" t="s">
        <v>2</v>
      </c>
    </row>
    <row r="141" spans="1:1" x14ac:dyDescent="0.35">
      <c r="A141" s="29" t="s">
        <v>476</v>
      </c>
    </row>
    <row r="142" spans="1:1" x14ac:dyDescent="0.35">
      <c r="A142" s="29" t="s">
        <v>2</v>
      </c>
    </row>
    <row r="143" spans="1:1" x14ac:dyDescent="0.35">
      <c r="A143" s="29" t="s">
        <v>472</v>
      </c>
    </row>
    <row r="144" spans="1:1" x14ac:dyDescent="0.35">
      <c r="A144" s="29" t="s">
        <v>475</v>
      </c>
    </row>
    <row r="145" spans="1:1" x14ac:dyDescent="0.35">
      <c r="A145" s="29" t="s">
        <v>476</v>
      </c>
    </row>
    <row r="146" spans="1:1" x14ac:dyDescent="0.35">
      <c r="A146" s="29" t="s">
        <v>475</v>
      </c>
    </row>
    <row r="147" spans="1:1" x14ac:dyDescent="0.35">
      <c r="A147" s="29" t="s">
        <v>2</v>
      </c>
    </row>
    <row r="148" spans="1:1" x14ac:dyDescent="0.35">
      <c r="A148" s="29" t="s">
        <v>473</v>
      </c>
    </row>
    <row r="149" spans="1:1" x14ac:dyDescent="0.35">
      <c r="A149" s="29" t="s">
        <v>473</v>
      </c>
    </row>
    <row r="150" spans="1:1" x14ac:dyDescent="0.35">
      <c r="A150" s="29" t="s">
        <v>2</v>
      </c>
    </row>
    <row r="151" spans="1:1" x14ac:dyDescent="0.35">
      <c r="A151" s="29" t="s">
        <v>475</v>
      </c>
    </row>
    <row r="152" spans="1:1" x14ac:dyDescent="0.35">
      <c r="A152" s="29" t="s">
        <v>472</v>
      </c>
    </row>
    <row r="153" spans="1:1" x14ac:dyDescent="0.35">
      <c r="A153" s="29" t="s">
        <v>2</v>
      </c>
    </row>
    <row r="154" spans="1:1" x14ac:dyDescent="0.35">
      <c r="A154" s="29" t="s">
        <v>2</v>
      </c>
    </row>
    <row r="155" spans="1:1" x14ac:dyDescent="0.35">
      <c r="A155" s="29" t="s">
        <v>2</v>
      </c>
    </row>
    <row r="156" spans="1:1" x14ac:dyDescent="0.35">
      <c r="A156" s="29" t="s">
        <v>475</v>
      </c>
    </row>
    <row r="157" spans="1:1" x14ac:dyDescent="0.35">
      <c r="A157" s="29" t="s">
        <v>473</v>
      </c>
    </row>
    <row r="158" spans="1:1" x14ac:dyDescent="0.35">
      <c r="A158" s="29" t="s">
        <v>476</v>
      </c>
    </row>
    <row r="159" spans="1:1" x14ac:dyDescent="0.35">
      <c r="A159" s="29" t="s">
        <v>472</v>
      </c>
    </row>
    <row r="160" spans="1:1" x14ac:dyDescent="0.35">
      <c r="A160" s="29" t="s">
        <v>475</v>
      </c>
    </row>
    <row r="161" spans="1:1" x14ac:dyDescent="0.35">
      <c r="A161" s="29" t="s">
        <v>474</v>
      </c>
    </row>
    <row r="162" spans="1:1" x14ac:dyDescent="0.35">
      <c r="A162" s="29" t="s">
        <v>473</v>
      </c>
    </row>
    <row r="163" spans="1:1" x14ac:dyDescent="0.35">
      <c r="A163" s="29" t="s">
        <v>473</v>
      </c>
    </row>
    <row r="164" spans="1:1" x14ac:dyDescent="0.35">
      <c r="A164" s="29" t="s">
        <v>2</v>
      </c>
    </row>
    <row r="165" spans="1:1" x14ac:dyDescent="0.35">
      <c r="A165" s="29" t="s">
        <v>2</v>
      </c>
    </row>
    <row r="166" spans="1:1" x14ac:dyDescent="0.35">
      <c r="A166" s="29" t="s">
        <v>472</v>
      </c>
    </row>
    <row r="167" spans="1:1" x14ac:dyDescent="0.35">
      <c r="A167" s="29" t="s">
        <v>473</v>
      </c>
    </row>
    <row r="168" spans="1:1" x14ac:dyDescent="0.35">
      <c r="A168" s="29" t="s">
        <v>2</v>
      </c>
    </row>
    <row r="169" spans="1:1" x14ac:dyDescent="0.35">
      <c r="A169" s="29" t="s">
        <v>473</v>
      </c>
    </row>
    <row r="170" spans="1:1" x14ac:dyDescent="0.35">
      <c r="A170" s="29" t="s">
        <v>472</v>
      </c>
    </row>
    <row r="171" spans="1:1" x14ac:dyDescent="0.35">
      <c r="A171" s="29" t="s">
        <v>2</v>
      </c>
    </row>
    <row r="172" spans="1:1" x14ac:dyDescent="0.35">
      <c r="A172" s="29" t="s">
        <v>475</v>
      </c>
    </row>
    <row r="173" spans="1:1" x14ac:dyDescent="0.35">
      <c r="A173" s="29" t="s">
        <v>2</v>
      </c>
    </row>
    <row r="174" spans="1:1" x14ac:dyDescent="0.35">
      <c r="A174" s="29" t="s">
        <v>2</v>
      </c>
    </row>
    <row r="175" spans="1:1" x14ac:dyDescent="0.35">
      <c r="A175" s="29" t="s">
        <v>2</v>
      </c>
    </row>
    <row r="176" spans="1:1" x14ac:dyDescent="0.35">
      <c r="A176" s="29" t="s">
        <v>2</v>
      </c>
    </row>
    <row r="177" spans="1:1" x14ac:dyDescent="0.35">
      <c r="A177" s="29" t="s">
        <v>476</v>
      </c>
    </row>
    <row r="178" spans="1:1" x14ac:dyDescent="0.35">
      <c r="A178" s="29" t="s">
        <v>473</v>
      </c>
    </row>
    <row r="179" spans="1:1" x14ac:dyDescent="0.35">
      <c r="A179" s="29" t="s">
        <v>472</v>
      </c>
    </row>
    <row r="180" spans="1:1" x14ac:dyDescent="0.35">
      <c r="A180" s="29" t="s">
        <v>473</v>
      </c>
    </row>
    <row r="181" spans="1:1" x14ac:dyDescent="0.35">
      <c r="A181" s="29" t="s">
        <v>476</v>
      </c>
    </row>
    <row r="182" spans="1:1" x14ac:dyDescent="0.35">
      <c r="A182" s="29" t="s">
        <v>473</v>
      </c>
    </row>
    <row r="183" spans="1:1" x14ac:dyDescent="0.35">
      <c r="A183" s="29" t="s">
        <v>475</v>
      </c>
    </row>
    <row r="184" spans="1:1" x14ac:dyDescent="0.35">
      <c r="A184" s="29" t="s">
        <v>472</v>
      </c>
    </row>
    <row r="185" spans="1:1" x14ac:dyDescent="0.35">
      <c r="A185" s="29" t="s">
        <v>474</v>
      </c>
    </row>
    <row r="186" spans="1:1" x14ac:dyDescent="0.35">
      <c r="A186" s="29" t="s">
        <v>472</v>
      </c>
    </row>
    <row r="187" spans="1:1" x14ac:dyDescent="0.35">
      <c r="A187" s="29" t="s">
        <v>2</v>
      </c>
    </row>
    <row r="188" spans="1:1" x14ac:dyDescent="0.35">
      <c r="A188" s="29" t="s">
        <v>473</v>
      </c>
    </row>
    <row r="189" spans="1:1" x14ac:dyDescent="0.35">
      <c r="A189" s="29" t="s">
        <v>473</v>
      </c>
    </row>
    <row r="190" spans="1:1" x14ac:dyDescent="0.35">
      <c r="A190" s="29" t="s">
        <v>473</v>
      </c>
    </row>
    <row r="191" spans="1:1" x14ac:dyDescent="0.35">
      <c r="A191" s="29" t="s">
        <v>475</v>
      </c>
    </row>
    <row r="192" spans="1:1" x14ac:dyDescent="0.35">
      <c r="A192" s="29" t="s">
        <v>475</v>
      </c>
    </row>
    <row r="193" spans="1:1" x14ac:dyDescent="0.35">
      <c r="A193" s="29" t="s">
        <v>2</v>
      </c>
    </row>
    <row r="194" spans="1:1" x14ac:dyDescent="0.35">
      <c r="A194" s="29" t="s">
        <v>473</v>
      </c>
    </row>
    <row r="195" spans="1:1" x14ac:dyDescent="0.35">
      <c r="A195" s="29" t="s">
        <v>472</v>
      </c>
    </row>
    <row r="196" spans="1:1" x14ac:dyDescent="0.35">
      <c r="A196" s="29" t="s">
        <v>474</v>
      </c>
    </row>
    <row r="197" spans="1:1" x14ac:dyDescent="0.35">
      <c r="A197" s="29" t="s">
        <v>473</v>
      </c>
    </row>
    <row r="198" spans="1:1" x14ac:dyDescent="0.35">
      <c r="A198" s="29" t="s">
        <v>2</v>
      </c>
    </row>
    <row r="199" spans="1:1" x14ac:dyDescent="0.35">
      <c r="A199" s="29" t="s">
        <v>472</v>
      </c>
    </row>
    <row r="200" spans="1:1" x14ac:dyDescent="0.35">
      <c r="A200" s="29" t="s">
        <v>473</v>
      </c>
    </row>
    <row r="201" spans="1:1" x14ac:dyDescent="0.35">
      <c r="A201" s="29" t="s">
        <v>472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A563-3206-432E-B279-912384309ABF}">
  <sheetPr>
    <tabColor rgb="FF0000FF"/>
  </sheetPr>
  <dimension ref="A1:J52"/>
  <sheetViews>
    <sheetView zoomScale="85" zoomScaleNormal="85" workbookViewId="0">
      <selection activeCell="F13" sqref="F13"/>
    </sheetView>
  </sheetViews>
  <sheetFormatPr defaultColWidth="20.1796875" defaultRowHeight="14.5" x14ac:dyDescent="0.35"/>
  <cols>
    <col min="1" max="1" width="20.453125" bestFit="1" customWidth="1"/>
    <col min="2" max="2" width="12" bestFit="1" customWidth="1"/>
    <col min="3" max="3" width="20.453125" bestFit="1" customWidth="1"/>
    <col min="4" max="4" width="15.453125" bestFit="1" customWidth="1"/>
    <col min="5" max="5" width="18.54296875" bestFit="1" customWidth="1"/>
    <col min="6" max="6" width="13.1796875" bestFit="1" customWidth="1"/>
    <col min="7" max="7" width="15.81640625" customWidth="1"/>
    <col min="257" max="257" width="20.453125" bestFit="1" customWidth="1"/>
    <col min="258" max="258" width="12" bestFit="1" customWidth="1"/>
    <col min="259" max="259" width="20.453125" bestFit="1" customWidth="1"/>
    <col min="260" max="260" width="15.453125" bestFit="1" customWidth="1"/>
    <col min="261" max="261" width="18.54296875" bestFit="1" customWidth="1"/>
    <col min="262" max="262" width="13.1796875" bestFit="1" customWidth="1"/>
    <col min="513" max="513" width="20.453125" bestFit="1" customWidth="1"/>
    <col min="514" max="514" width="12" bestFit="1" customWidth="1"/>
    <col min="515" max="515" width="20.453125" bestFit="1" customWidth="1"/>
    <col min="516" max="516" width="15.453125" bestFit="1" customWidth="1"/>
    <col min="517" max="517" width="18.54296875" bestFit="1" customWidth="1"/>
    <col min="518" max="518" width="13.1796875" bestFit="1" customWidth="1"/>
    <col min="769" max="769" width="20.453125" bestFit="1" customWidth="1"/>
    <col min="770" max="770" width="12" bestFit="1" customWidth="1"/>
    <col min="771" max="771" width="20.453125" bestFit="1" customWidth="1"/>
    <col min="772" max="772" width="15.453125" bestFit="1" customWidth="1"/>
    <col min="773" max="773" width="18.54296875" bestFit="1" customWidth="1"/>
    <col min="774" max="774" width="13.1796875" bestFit="1" customWidth="1"/>
    <col min="1025" max="1025" width="20.453125" bestFit="1" customWidth="1"/>
    <col min="1026" max="1026" width="12" bestFit="1" customWidth="1"/>
    <col min="1027" max="1027" width="20.453125" bestFit="1" customWidth="1"/>
    <col min="1028" max="1028" width="15.453125" bestFit="1" customWidth="1"/>
    <col min="1029" max="1029" width="18.54296875" bestFit="1" customWidth="1"/>
    <col min="1030" max="1030" width="13.1796875" bestFit="1" customWidth="1"/>
    <col min="1281" max="1281" width="20.453125" bestFit="1" customWidth="1"/>
    <col min="1282" max="1282" width="12" bestFit="1" customWidth="1"/>
    <col min="1283" max="1283" width="20.453125" bestFit="1" customWidth="1"/>
    <col min="1284" max="1284" width="15.453125" bestFit="1" customWidth="1"/>
    <col min="1285" max="1285" width="18.54296875" bestFit="1" customWidth="1"/>
    <col min="1286" max="1286" width="13.1796875" bestFit="1" customWidth="1"/>
    <col min="1537" max="1537" width="20.453125" bestFit="1" customWidth="1"/>
    <col min="1538" max="1538" width="12" bestFit="1" customWidth="1"/>
    <col min="1539" max="1539" width="20.453125" bestFit="1" customWidth="1"/>
    <col min="1540" max="1540" width="15.453125" bestFit="1" customWidth="1"/>
    <col min="1541" max="1541" width="18.54296875" bestFit="1" customWidth="1"/>
    <col min="1542" max="1542" width="13.1796875" bestFit="1" customWidth="1"/>
    <col min="1793" max="1793" width="20.453125" bestFit="1" customWidth="1"/>
    <col min="1794" max="1794" width="12" bestFit="1" customWidth="1"/>
    <col min="1795" max="1795" width="20.453125" bestFit="1" customWidth="1"/>
    <col min="1796" max="1796" width="15.453125" bestFit="1" customWidth="1"/>
    <col min="1797" max="1797" width="18.54296875" bestFit="1" customWidth="1"/>
    <col min="1798" max="1798" width="13.1796875" bestFit="1" customWidth="1"/>
    <col min="2049" max="2049" width="20.453125" bestFit="1" customWidth="1"/>
    <col min="2050" max="2050" width="12" bestFit="1" customWidth="1"/>
    <col min="2051" max="2051" width="20.453125" bestFit="1" customWidth="1"/>
    <col min="2052" max="2052" width="15.453125" bestFit="1" customWidth="1"/>
    <col min="2053" max="2053" width="18.54296875" bestFit="1" customWidth="1"/>
    <col min="2054" max="2054" width="13.1796875" bestFit="1" customWidth="1"/>
    <col min="2305" max="2305" width="20.453125" bestFit="1" customWidth="1"/>
    <col min="2306" max="2306" width="12" bestFit="1" customWidth="1"/>
    <col min="2307" max="2307" width="20.453125" bestFit="1" customWidth="1"/>
    <col min="2308" max="2308" width="15.453125" bestFit="1" customWidth="1"/>
    <col min="2309" max="2309" width="18.54296875" bestFit="1" customWidth="1"/>
    <col min="2310" max="2310" width="13.1796875" bestFit="1" customWidth="1"/>
    <col min="2561" max="2561" width="20.453125" bestFit="1" customWidth="1"/>
    <col min="2562" max="2562" width="12" bestFit="1" customWidth="1"/>
    <col min="2563" max="2563" width="20.453125" bestFit="1" customWidth="1"/>
    <col min="2564" max="2564" width="15.453125" bestFit="1" customWidth="1"/>
    <col min="2565" max="2565" width="18.54296875" bestFit="1" customWidth="1"/>
    <col min="2566" max="2566" width="13.1796875" bestFit="1" customWidth="1"/>
    <col min="2817" max="2817" width="20.453125" bestFit="1" customWidth="1"/>
    <col min="2818" max="2818" width="12" bestFit="1" customWidth="1"/>
    <col min="2819" max="2819" width="20.453125" bestFit="1" customWidth="1"/>
    <col min="2820" max="2820" width="15.453125" bestFit="1" customWidth="1"/>
    <col min="2821" max="2821" width="18.54296875" bestFit="1" customWidth="1"/>
    <col min="2822" max="2822" width="13.1796875" bestFit="1" customWidth="1"/>
    <col min="3073" max="3073" width="20.453125" bestFit="1" customWidth="1"/>
    <col min="3074" max="3074" width="12" bestFit="1" customWidth="1"/>
    <col min="3075" max="3075" width="20.453125" bestFit="1" customWidth="1"/>
    <col min="3076" max="3076" width="15.453125" bestFit="1" customWidth="1"/>
    <col min="3077" max="3077" width="18.54296875" bestFit="1" customWidth="1"/>
    <col min="3078" max="3078" width="13.1796875" bestFit="1" customWidth="1"/>
    <col min="3329" max="3329" width="20.453125" bestFit="1" customWidth="1"/>
    <col min="3330" max="3330" width="12" bestFit="1" customWidth="1"/>
    <col min="3331" max="3331" width="20.453125" bestFit="1" customWidth="1"/>
    <col min="3332" max="3332" width="15.453125" bestFit="1" customWidth="1"/>
    <col min="3333" max="3333" width="18.54296875" bestFit="1" customWidth="1"/>
    <col min="3334" max="3334" width="13.1796875" bestFit="1" customWidth="1"/>
    <col min="3585" max="3585" width="20.453125" bestFit="1" customWidth="1"/>
    <col min="3586" max="3586" width="12" bestFit="1" customWidth="1"/>
    <col min="3587" max="3587" width="20.453125" bestFit="1" customWidth="1"/>
    <col min="3588" max="3588" width="15.453125" bestFit="1" customWidth="1"/>
    <col min="3589" max="3589" width="18.54296875" bestFit="1" customWidth="1"/>
    <col min="3590" max="3590" width="13.1796875" bestFit="1" customWidth="1"/>
    <col min="3841" max="3841" width="20.453125" bestFit="1" customWidth="1"/>
    <col min="3842" max="3842" width="12" bestFit="1" customWidth="1"/>
    <col min="3843" max="3843" width="20.453125" bestFit="1" customWidth="1"/>
    <col min="3844" max="3844" width="15.453125" bestFit="1" customWidth="1"/>
    <col min="3845" max="3845" width="18.54296875" bestFit="1" customWidth="1"/>
    <col min="3846" max="3846" width="13.1796875" bestFit="1" customWidth="1"/>
    <col min="4097" max="4097" width="20.453125" bestFit="1" customWidth="1"/>
    <col min="4098" max="4098" width="12" bestFit="1" customWidth="1"/>
    <col min="4099" max="4099" width="20.453125" bestFit="1" customWidth="1"/>
    <col min="4100" max="4100" width="15.453125" bestFit="1" customWidth="1"/>
    <col min="4101" max="4101" width="18.54296875" bestFit="1" customWidth="1"/>
    <col min="4102" max="4102" width="13.1796875" bestFit="1" customWidth="1"/>
    <col min="4353" max="4353" width="20.453125" bestFit="1" customWidth="1"/>
    <col min="4354" max="4354" width="12" bestFit="1" customWidth="1"/>
    <col min="4355" max="4355" width="20.453125" bestFit="1" customWidth="1"/>
    <col min="4356" max="4356" width="15.453125" bestFit="1" customWidth="1"/>
    <col min="4357" max="4357" width="18.54296875" bestFit="1" customWidth="1"/>
    <col min="4358" max="4358" width="13.1796875" bestFit="1" customWidth="1"/>
    <col min="4609" max="4609" width="20.453125" bestFit="1" customWidth="1"/>
    <col min="4610" max="4610" width="12" bestFit="1" customWidth="1"/>
    <col min="4611" max="4611" width="20.453125" bestFit="1" customWidth="1"/>
    <col min="4612" max="4612" width="15.453125" bestFit="1" customWidth="1"/>
    <col min="4613" max="4613" width="18.54296875" bestFit="1" customWidth="1"/>
    <col min="4614" max="4614" width="13.1796875" bestFit="1" customWidth="1"/>
    <col min="4865" max="4865" width="20.453125" bestFit="1" customWidth="1"/>
    <col min="4866" max="4866" width="12" bestFit="1" customWidth="1"/>
    <col min="4867" max="4867" width="20.453125" bestFit="1" customWidth="1"/>
    <col min="4868" max="4868" width="15.453125" bestFit="1" customWidth="1"/>
    <col min="4869" max="4869" width="18.54296875" bestFit="1" customWidth="1"/>
    <col min="4870" max="4870" width="13.1796875" bestFit="1" customWidth="1"/>
    <col min="5121" max="5121" width="20.453125" bestFit="1" customWidth="1"/>
    <col min="5122" max="5122" width="12" bestFit="1" customWidth="1"/>
    <col min="5123" max="5123" width="20.453125" bestFit="1" customWidth="1"/>
    <col min="5124" max="5124" width="15.453125" bestFit="1" customWidth="1"/>
    <col min="5125" max="5125" width="18.54296875" bestFit="1" customWidth="1"/>
    <col min="5126" max="5126" width="13.1796875" bestFit="1" customWidth="1"/>
    <col min="5377" max="5377" width="20.453125" bestFit="1" customWidth="1"/>
    <col min="5378" max="5378" width="12" bestFit="1" customWidth="1"/>
    <col min="5379" max="5379" width="20.453125" bestFit="1" customWidth="1"/>
    <col min="5380" max="5380" width="15.453125" bestFit="1" customWidth="1"/>
    <col min="5381" max="5381" width="18.54296875" bestFit="1" customWidth="1"/>
    <col min="5382" max="5382" width="13.1796875" bestFit="1" customWidth="1"/>
    <col min="5633" max="5633" width="20.453125" bestFit="1" customWidth="1"/>
    <col min="5634" max="5634" width="12" bestFit="1" customWidth="1"/>
    <col min="5635" max="5635" width="20.453125" bestFit="1" customWidth="1"/>
    <col min="5636" max="5636" width="15.453125" bestFit="1" customWidth="1"/>
    <col min="5637" max="5637" width="18.54296875" bestFit="1" customWidth="1"/>
    <col min="5638" max="5638" width="13.1796875" bestFit="1" customWidth="1"/>
    <col min="5889" max="5889" width="20.453125" bestFit="1" customWidth="1"/>
    <col min="5890" max="5890" width="12" bestFit="1" customWidth="1"/>
    <col min="5891" max="5891" width="20.453125" bestFit="1" customWidth="1"/>
    <col min="5892" max="5892" width="15.453125" bestFit="1" customWidth="1"/>
    <col min="5893" max="5893" width="18.54296875" bestFit="1" customWidth="1"/>
    <col min="5894" max="5894" width="13.1796875" bestFit="1" customWidth="1"/>
    <col min="6145" max="6145" width="20.453125" bestFit="1" customWidth="1"/>
    <col min="6146" max="6146" width="12" bestFit="1" customWidth="1"/>
    <col min="6147" max="6147" width="20.453125" bestFit="1" customWidth="1"/>
    <col min="6148" max="6148" width="15.453125" bestFit="1" customWidth="1"/>
    <col min="6149" max="6149" width="18.54296875" bestFit="1" customWidth="1"/>
    <col min="6150" max="6150" width="13.1796875" bestFit="1" customWidth="1"/>
    <col min="6401" max="6401" width="20.453125" bestFit="1" customWidth="1"/>
    <col min="6402" max="6402" width="12" bestFit="1" customWidth="1"/>
    <col min="6403" max="6403" width="20.453125" bestFit="1" customWidth="1"/>
    <col min="6404" max="6404" width="15.453125" bestFit="1" customWidth="1"/>
    <col min="6405" max="6405" width="18.54296875" bestFit="1" customWidth="1"/>
    <col min="6406" max="6406" width="13.1796875" bestFit="1" customWidth="1"/>
    <col min="6657" max="6657" width="20.453125" bestFit="1" customWidth="1"/>
    <col min="6658" max="6658" width="12" bestFit="1" customWidth="1"/>
    <col min="6659" max="6659" width="20.453125" bestFit="1" customWidth="1"/>
    <col min="6660" max="6660" width="15.453125" bestFit="1" customWidth="1"/>
    <col min="6661" max="6661" width="18.54296875" bestFit="1" customWidth="1"/>
    <col min="6662" max="6662" width="13.1796875" bestFit="1" customWidth="1"/>
    <col min="6913" max="6913" width="20.453125" bestFit="1" customWidth="1"/>
    <col min="6914" max="6914" width="12" bestFit="1" customWidth="1"/>
    <col min="6915" max="6915" width="20.453125" bestFit="1" customWidth="1"/>
    <col min="6916" max="6916" width="15.453125" bestFit="1" customWidth="1"/>
    <col min="6917" max="6917" width="18.54296875" bestFit="1" customWidth="1"/>
    <col min="6918" max="6918" width="13.1796875" bestFit="1" customWidth="1"/>
    <col min="7169" max="7169" width="20.453125" bestFit="1" customWidth="1"/>
    <col min="7170" max="7170" width="12" bestFit="1" customWidth="1"/>
    <col min="7171" max="7171" width="20.453125" bestFit="1" customWidth="1"/>
    <col min="7172" max="7172" width="15.453125" bestFit="1" customWidth="1"/>
    <col min="7173" max="7173" width="18.54296875" bestFit="1" customWidth="1"/>
    <col min="7174" max="7174" width="13.1796875" bestFit="1" customWidth="1"/>
    <col min="7425" max="7425" width="20.453125" bestFit="1" customWidth="1"/>
    <col min="7426" max="7426" width="12" bestFit="1" customWidth="1"/>
    <col min="7427" max="7427" width="20.453125" bestFit="1" customWidth="1"/>
    <col min="7428" max="7428" width="15.453125" bestFit="1" customWidth="1"/>
    <col min="7429" max="7429" width="18.54296875" bestFit="1" customWidth="1"/>
    <col min="7430" max="7430" width="13.1796875" bestFit="1" customWidth="1"/>
    <col min="7681" max="7681" width="20.453125" bestFit="1" customWidth="1"/>
    <col min="7682" max="7682" width="12" bestFit="1" customWidth="1"/>
    <col min="7683" max="7683" width="20.453125" bestFit="1" customWidth="1"/>
    <col min="7684" max="7684" width="15.453125" bestFit="1" customWidth="1"/>
    <col min="7685" max="7685" width="18.54296875" bestFit="1" customWidth="1"/>
    <col min="7686" max="7686" width="13.1796875" bestFit="1" customWidth="1"/>
    <col min="7937" max="7937" width="20.453125" bestFit="1" customWidth="1"/>
    <col min="7938" max="7938" width="12" bestFit="1" customWidth="1"/>
    <col min="7939" max="7939" width="20.453125" bestFit="1" customWidth="1"/>
    <col min="7940" max="7940" width="15.453125" bestFit="1" customWidth="1"/>
    <col min="7941" max="7941" width="18.54296875" bestFit="1" customWidth="1"/>
    <col min="7942" max="7942" width="13.1796875" bestFit="1" customWidth="1"/>
    <col min="8193" max="8193" width="20.453125" bestFit="1" customWidth="1"/>
    <col min="8194" max="8194" width="12" bestFit="1" customWidth="1"/>
    <col min="8195" max="8195" width="20.453125" bestFit="1" customWidth="1"/>
    <col min="8196" max="8196" width="15.453125" bestFit="1" customWidth="1"/>
    <col min="8197" max="8197" width="18.54296875" bestFit="1" customWidth="1"/>
    <col min="8198" max="8198" width="13.1796875" bestFit="1" customWidth="1"/>
    <col min="8449" max="8449" width="20.453125" bestFit="1" customWidth="1"/>
    <col min="8450" max="8450" width="12" bestFit="1" customWidth="1"/>
    <col min="8451" max="8451" width="20.453125" bestFit="1" customWidth="1"/>
    <col min="8452" max="8452" width="15.453125" bestFit="1" customWidth="1"/>
    <col min="8453" max="8453" width="18.54296875" bestFit="1" customWidth="1"/>
    <col min="8454" max="8454" width="13.1796875" bestFit="1" customWidth="1"/>
    <col min="8705" max="8705" width="20.453125" bestFit="1" customWidth="1"/>
    <col min="8706" max="8706" width="12" bestFit="1" customWidth="1"/>
    <col min="8707" max="8707" width="20.453125" bestFit="1" customWidth="1"/>
    <col min="8708" max="8708" width="15.453125" bestFit="1" customWidth="1"/>
    <col min="8709" max="8709" width="18.54296875" bestFit="1" customWidth="1"/>
    <col min="8710" max="8710" width="13.1796875" bestFit="1" customWidth="1"/>
    <col min="8961" max="8961" width="20.453125" bestFit="1" customWidth="1"/>
    <col min="8962" max="8962" width="12" bestFit="1" customWidth="1"/>
    <col min="8963" max="8963" width="20.453125" bestFit="1" customWidth="1"/>
    <col min="8964" max="8964" width="15.453125" bestFit="1" customWidth="1"/>
    <col min="8965" max="8965" width="18.54296875" bestFit="1" customWidth="1"/>
    <col min="8966" max="8966" width="13.1796875" bestFit="1" customWidth="1"/>
    <col min="9217" max="9217" width="20.453125" bestFit="1" customWidth="1"/>
    <col min="9218" max="9218" width="12" bestFit="1" customWidth="1"/>
    <col min="9219" max="9219" width="20.453125" bestFit="1" customWidth="1"/>
    <col min="9220" max="9220" width="15.453125" bestFit="1" customWidth="1"/>
    <col min="9221" max="9221" width="18.54296875" bestFit="1" customWidth="1"/>
    <col min="9222" max="9222" width="13.1796875" bestFit="1" customWidth="1"/>
    <col min="9473" max="9473" width="20.453125" bestFit="1" customWidth="1"/>
    <col min="9474" max="9474" width="12" bestFit="1" customWidth="1"/>
    <col min="9475" max="9475" width="20.453125" bestFit="1" customWidth="1"/>
    <col min="9476" max="9476" width="15.453125" bestFit="1" customWidth="1"/>
    <col min="9477" max="9477" width="18.54296875" bestFit="1" customWidth="1"/>
    <col min="9478" max="9478" width="13.1796875" bestFit="1" customWidth="1"/>
    <col min="9729" max="9729" width="20.453125" bestFit="1" customWidth="1"/>
    <col min="9730" max="9730" width="12" bestFit="1" customWidth="1"/>
    <col min="9731" max="9731" width="20.453125" bestFit="1" customWidth="1"/>
    <col min="9732" max="9732" width="15.453125" bestFit="1" customWidth="1"/>
    <col min="9733" max="9733" width="18.54296875" bestFit="1" customWidth="1"/>
    <col min="9734" max="9734" width="13.1796875" bestFit="1" customWidth="1"/>
    <col min="9985" max="9985" width="20.453125" bestFit="1" customWidth="1"/>
    <col min="9986" max="9986" width="12" bestFit="1" customWidth="1"/>
    <col min="9987" max="9987" width="20.453125" bestFit="1" customWidth="1"/>
    <col min="9988" max="9988" width="15.453125" bestFit="1" customWidth="1"/>
    <col min="9989" max="9989" width="18.54296875" bestFit="1" customWidth="1"/>
    <col min="9990" max="9990" width="13.1796875" bestFit="1" customWidth="1"/>
    <col min="10241" max="10241" width="20.453125" bestFit="1" customWidth="1"/>
    <col min="10242" max="10242" width="12" bestFit="1" customWidth="1"/>
    <col min="10243" max="10243" width="20.453125" bestFit="1" customWidth="1"/>
    <col min="10244" max="10244" width="15.453125" bestFit="1" customWidth="1"/>
    <col min="10245" max="10245" width="18.54296875" bestFit="1" customWidth="1"/>
    <col min="10246" max="10246" width="13.1796875" bestFit="1" customWidth="1"/>
    <col min="10497" max="10497" width="20.453125" bestFit="1" customWidth="1"/>
    <col min="10498" max="10498" width="12" bestFit="1" customWidth="1"/>
    <col min="10499" max="10499" width="20.453125" bestFit="1" customWidth="1"/>
    <col min="10500" max="10500" width="15.453125" bestFit="1" customWidth="1"/>
    <col min="10501" max="10501" width="18.54296875" bestFit="1" customWidth="1"/>
    <col min="10502" max="10502" width="13.1796875" bestFit="1" customWidth="1"/>
    <col min="10753" max="10753" width="20.453125" bestFit="1" customWidth="1"/>
    <col min="10754" max="10754" width="12" bestFit="1" customWidth="1"/>
    <col min="10755" max="10755" width="20.453125" bestFit="1" customWidth="1"/>
    <col min="10756" max="10756" width="15.453125" bestFit="1" customWidth="1"/>
    <col min="10757" max="10757" width="18.54296875" bestFit="1" customWidth="1"/>
    <col min="10758" max="10758" width="13.1796875" bestFit="1" customWidth="1"/>
    <col min="11009" max="11009" width="20.453125" bestFit="1" customWidth="1"/>
    <col min="11010" max="11010" width="12" bestFit="1" customWidth="1"/>
    <col min="11011" max="11011" width="20.453125" bestFit="1" customWidth="1"/>
    <col min="11012" max="11012" width="15.453125" bestFit="1" customWidth="1"/>
    <col min="11013" max="11013" width="18.54296875" bestFit="1" customWidth="1"/>
    <col min="11014" max="11014" width="13.1796875" bestFit="1" customWidth="1"/>
    <col min="11265" max="11265" width="20.453125" bestFit="1" customWidth="1"/>
    <col min="11266" max="11266" width="12" bestFit="1" customWidth="1"/>
    <col min="11267" max="11267" width="20.453125" bestFit="1" customWidth="1"/>
    <col min="11268" max="11268" width="15.453125" bestFit="1" customWidth="1"/>
    <col min="11269" max="11269" width="18.54296875" bestFit="1" customWidth="1"/>
    <col min="11270" max="11270" width="13.1796875" bestFit="1" customWidth="1"/>
    <col min="11521" max="11521" width="20.453125" bestFit="1" customWidth="1"/>
    <col min="11522" max="11522" width="12" bestFit="1" customWidth="1"/>
    <col min="11523" max="11523" width="20.453125" bestFit="1" customWidth="1"/>
    <col min="11524" max="11524" width="15.453125" bestFit="1" customWidth="1"/>
    <col min="11525" max="11525" width="18.54296875" bestFit="1" customWidth="1"/>
    <col min="11526" max="11526" width="13.1796875" bestFit="1" customWidth="1"/>
    <col min="11777" max="11777" width="20.453125" bestFit="1" customWidth="1"/>
    <col min="11778" max="11778" width="12" bestFit="1" customWidth="1"/>
    <col min="11779" max="11779" width="20.453125" bestFit="1" customWidth="1"/>
    <col min="11780" max="11780" width="15.453125" bestFit="1" customWidth="1"/>
    <col min="11781" max="11781" width="18.54296875" bestFit="1" customWidth="1"/>
    <col min="11782" max="11782" width="13.1796875" bestFit="1" customWidth="1"/>
    <col min="12033" max="12033" width="20.453125" bestFit="1" customWidth="1"/>
    <col min="12034" max="12034" width="12" bestFit="1" customWidth="1"/>
    <col min="12035" max="12035" width="20.453125" bestFit="1" customWidth="1"/>
    <col min="12036" max="12036" width="15.453125" bestFit="1" customWidth="1"/>
    <col min="12037" max="12037" width="18.54296875" bestFit="1" customWidth="1"/>
    <col min="12038" max="12038" width="13.1796875" bestFit="1" customWidth="1"/>
    <col min="12289" max="12289" width="20.453125" bestFit="1" customWidth="1"/>
    <col min="12290" max="12290" width="12" bestFit="1" customWidth="1"/>
    <col min="12291" max="12291" width="20.453125" bestFit="1" customWidth="1"/>
    <col min="12292" max="12292" width="15.453125" bestFit="1" customWidth="1"/>
    <col min="12293" max="12293" width="18.54296875" bestFit="1" customWidth="1"/>
    <col min="12294" max="12294" width="13.1796875" bestFit="1" customWidth="1"/>
    <col min="12545" max="12545" width="20.453125" bestFit="1" customWidth="1"/>
    <col min="12546" max="12546" width="12" bestFit="1" customWidth="1"/>
    <col min="12547" max="12547" width="20.453125" bestFit="1" customWidth="1"/>
    <col min="12548" max="12548" width="15.453125" bestFit="1" customWidth="1"/>
    <col min="12549" max="12549" width="18.54296875" bestFit="1" customWidth="1"/>
    <col min="12550" max="12550" width="13.1796875" bestFit="1" customWidth="1"/>
    <col min="12801" max="12801" width="20.453125" bestFit="1" customWidth="1"/>
    <col min="12802" max="12802" width="12" bestFit="1" customWidth="1"/>
    <col min="12803" max="12803" width="20.453125" bestFit="1" customWidth="1"/>
    <col min="12804" max="12804" width="15.453125" bestFit="1" customWidth="1"/>
    <col min="12805" max="12805" width="18.54296875" bestFit="1" customWidth="1"/>
    <col min="12806" max="12806" width="13.1796875" bestFit="1" customWidth="1"/>
    <col min="13057" max="13057" width="20.453125" bestFit="1" customWidth="1"/>
    <col min="13058" max="13058" width="12" bestFit="1" customWidth="1"/>
    <col min="13059" max="13059" width="20.453125" bestFit="1" customWidth="1"/>
    <col min="13060" max="13060" width="15.453125" bestFit="1" customWidth="1"/>
    <col min="13061" max="13061" width="18.54296875" bestFit="1" customWidth="1"/>
    <col min="13062" max="13062" width="13.1796875" bestFit="1" customWidth="1"/>
    <col min="13313" max="13313" width="20.453125" bestFit="1" customWidth="1"/>
    <col min="13314" max="13314" width="12" bestFit="1" customWidth="1"/>
    <col min="13315" max="13315" width="20.453125" bestFit="1" customWidth="1"/>
    <col min="13316" max="13316" width="15.453125" bestFit="1" customWidth="1"/>
    <col min="13317" max="13317" width="18.54296875" bestFit="1" customWidth="1"/>
    <col min="13318" max="13318" width="13.1796875" bestFit="1" customWidth="1"/>
    <col min="13569" max="13569" width="20.453125" bestFit="1" customWidth="1"/>
    <col min="13570" max="13570" width="12" bestFit="1" customWidth="1"/>
    <col min="13571" max="13571" width="20.453125" bestFit="1" customWidth="1"/>
    <col min="13572" max="13572" width="15.453125" bestFit="1" customWidth="1"/>
    <col min="13573" max="13573" width="18.54296875" bestFit="1" customWidth="1"/>
    <col min="13574" max="13574" width="13.1796875" bestFit="1" customWidth="1"/>
    <col min="13825" max="13825" width="20.453125" bestFit="1" customWidth="1"/>
    <col min="13826" max="13826" width="12" bestFit="1" customWidth="1"/>
    <col min="13827" max="13827" width="20.453125" bestFit="1" customWidth="1"/>
    <col min="13828" max="13828" width="15.453125" bestFit="1" customWidth="1"/>
    <col min="13829" max="13829" width="18.54296875" bestFit="1" customWidth="1"/>
    <col min="13830" max="13830" width="13.1796875" bestFit="1" customWidth="1"/>
    <col min="14081" max="14081" width="20.453125" bestFit="1" customWidth="1"/>
    <col min="14082" max="14082" width="12" bestFit="1" customWidth="1"/>
    <col min="14083" max="14083" width="20.453125" bestFit="1" customWidth="1"/>
    <col min="14084" max="14084" width="15.453125" bestFit="1" customWidth="1"/>
    <col min="14085" max="14085" width="18.54296875" bestFit="1" customWidth="1"/>
    <col min="14086" max="14086" width="13.1796875" bestFit="1" customWidth="1"/>
    <col min="14337" max="14337" width="20.453125" bestFit="1" customWidth="1"/>
    <col min="14338" max="14338" width="12" bestFit="1" customWidth="1"/>
    <col min="14339" max="14339" width="20.453125" bestFit="1" customWidth="1"/>
    <col min="14340" max="14340" width="15.453125" bestFit="1" customWidth="1"/>
    <col min="14341" max="14341" width="18.54296875" bestFit="1" customWidth="1"/>
    <col min="14342" max="14342" width="13.1796875" bestFit="1" customWidth="1"/>
    <col min="14593" max="14593" width="20.453125" bestFit="1" customWidth="1"/>
    <col min="14594" max="14594" width="12" bestFit="1" customWidth="1"/>
    <col min="14595" max="14595" width="20.453125" bestFit="1" customWidth="1"/>
    <col min="14596" max="14596" width="15.453125" bestFit="1" customWidth="1"/>
    <col min="14597" max="14597" width="18.54296875" bestFit="1" customWidth="1"/>
    <col min="14598" max="14598" width="13.1796875" bestFit="1" customWidth="1"/>
    <col min="14849" max="14849" width="20.453125" bestFit="1" customWidth="1"/>
    <col min="14850" max="14850" width="12" bestFit="1" customWidth="1"/>
    <col min="14851" max="14851" width="20.453125" bestFit="1" customWidth="1"/>
    <col min="14852" max="14852" width="15.453125" bestFit="1" customWidth="1"/>
    <col min="14853" max="14853" width="18.54296875" bestFit="1" customWidth="1"/>
    <col min="14854" max="14854" width="13.1796875" bestFit="1" customWidth="1"/>
    <col min="15105" max="15105" width="20.453125" bestFit="1" customWidth="1"/>
    <col min="15106" max="15106" width="12" bestFit="1" customWidth="1"/>
    <col min="15107" max="15107" width="20.453125" bestFit="1" customWidth="1"/>
    <col min="15108" max="15108" width="15.453125" bestFit="1" customWidth="1"/>
    <col min="15109" max="15109" width="18.54296875" bestFit="1" customWidth="1"/>
    <col min="15110" max="15110" width="13.1796875" bestFit="1" customWidth="1"/>
    <col min="15361" max="15361" width="20.453125" bestFit="1" customWidth="1"/>
    <col min="15362" max="15362" width="12" bestFit="1" customWidth="1"/>
    <col min="15363" max="15363" width="20.453125" bestFit="1" customWidth="1"/>
    <col min="15364" max="15364" width="15.453125" bestFit="1" customWidth="1"/>
    <col min="15365" max="15365" width="18.54296875" bestFit="1" customWidth="1"/>
    <col min="15366" max="15366" width="13.1796875" bestFit="1" customWidth="1"/>
    <col min="15617" max="15617" width="20.453125" bestFit="1" customWidth="1"/>
    <col min="15618" max="15618" width="12" bestFit="1" customWidth="1"/>
    <col min="15619" max="15619" width="20.453125" bestFit="1" customWidth="1"/>
    <col min="15620" max="15620" width="15.453125" bestFit="1" customWidth="1"/>
    <col min="15621" max="15621" width="18.54296875" bestFit="1" customWidth="1"/>
    <col min="15622" max="15622" width="13.1796875" bestFit="1" customWidth="1"/>
    <col min="15873" max="15873" width="20.453125" bestFit="1" customWidth="1"/>
    <col min="15874" max="15874" width="12" bestFit="1" customWidth="1"/>
    <col min="15875" max="15875" width="20.453125" bestFit="1" customWidth="1"/>
    <col min="15876" max="15876" width="15.453125" bestFit="1" customWidth="1"/>
    <col min="15877" max="15877" width="18.54296875" bestFit="1" customWidth="1"/>
    <col min="15878" max="15878" width="13.1796875" bestFit="1" customWidth="1"/>
    <col min="16129" max="16129" width="20.453125" bestFit="1" customWidth="1"/>
    <col min="16130" max="16130" width="12" bestFit="1" customWidth="1"/>
    <col min="16131" max="16131" width="20.453125" bestFit="1" customWidth="1"/>
    <col min="16132" max="16132" width="15.453125" bestFit="1" customWidth="1"/>
    <col min="16133" max="16133" width="18.54296875" bestFit="1" customWidth="1"/>
    <col min="16134" max="16134" width="13.1796875" bestFit="1" customWidth="1"/>
  </cols>
  <sheetData>
    <row r="1" spans="1:10" x14ac:dyDescent="0.35">
      <c r="A1" s="46" t="s">
        <v>522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35">
      <c r="A2" s="46" t="s">
        <v>523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35">
      <c r="A3" s="46" t="s">
        <v>524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35">
      <c r="A4" s="46" t="s">
        <v>525</v>
      </c>
      <c r="B4" s="46"/>
      <c r="C4" s="46"/>
      <c r="D4" s="46"/>
      <c r="E4" s="46"/>
      <c r="F4" s="46"/>
      <c r="G4" s="46"/>
      <c r="H4" s="46"/>
      <c r="I4" s="46"/>
      <c r="J4" s="46"/>
    </row>
    <row r="6" spans="1:10" ht="43.5" x14ac:dyDescent="0.35">
      <c r="A6" s="12" t="s">
        <v>526</v>
      </c>
      <c r="C6" s="12" t="s">
        <v>527</v>
      </c>
      <c r="D6" s="12" t="s">
        <v>471</v>
      </c>
      <c r="E6" s="12" t="s">
        <v>528</v>
      </c>
      <c r="F6" s="47" t="s">
        <v>529</v>
      </c>
      <c r="G6" s="47" t="s">
        <v>528</v>
      </c>
    </row>
    <row r="7" spans="1:10" x14ac:dyDescent="0.35">
      <c r="A7" s="2" t="s">
        <v>530</v>
      </c>
      <c r="C7" s="2" t="s">
        <v>531</v>
      </c>
      <c r="D7" s="4">
        <f>COUNTIF($A$7:$A$52,C7)</f>
        <v>21</v>
      </c>
      <c r="E7" s="28">
        <f>SUM($D$7:D7)/$D$13</f>
        <v>0.45652173913043476</v>
      </c>
      <c r="F7" s="48">
        <f>D7/$D$13</f>
        <v>0.45652173913043476</v>
      </c>
      <c r="G7" s="49">
        <f>F7</f>
        <v>0.45652173913043476</v>
      </c>
    </row>
    <row r="8" spans="1:10" x14ac:dyDescent="0.35">
      <c r="A8" s="2" t="s">
        <v>531</v>
      </c>
      <c r="C8" s="2" t="s">
        <v>532</v>
      </c>
      <c r="D8" s="4">
        <f t="shared" ref="D8:D12" si="0">COUNTIF($A$7:$A$52,C8)</f>
        <v>9</v>
      </c>
      <c r="E8" s="28">
        <f>SUM($D$7:D8)/$D$13</f>
        <v>0.65217391304347827</v>
      </c>
      <c r="F8" s="48">
        <f t="shared" ref="F8:F12" si="1">D8/$D$13</f>
        <v>0.19565217391304349</v>
      </c>
      <c r="G8" s="49">
        <f>F8+G7</f>
        <v>0.65217391304347827</v>
      </c>
    </row>
    <row r="9" spans="1:10" x14ac:dyDescent="0.35">
      <c r="A9" s="2" t="s">
        <v>532</v>
      </c>
      <c r="C9" s="2" t="s">
        <v>533</v>
      </c>
      <c r="D9" s="4">
        <f t="shared" si="0"/>
        <v>9</v>
      </c>
      <c r="E9" s="28">
        <f>SUM($D$7:D9)/$D$13</f>
        <v>0.84782608695652173</v>
      </c>
      <c r="F9" s="48">
        <f t="shared" si="1"/>
        <v>0.19565217391304349</v>
      </c>
      <c r="G9" s="49">
        <f t="shared" ref="G9:G12" si="2">F9+G8</f>
        <v>0.84782608695652173</v>
      </c>
    </row>
    <row r="10" spans="1:10" x14ac:dyDescent="0.35">
      <c r="A10" s="2" t="s">
        <v>532</v>
      </c>
      <c r="C10" s="2" t="s">
        <v>530</v>
      </c>
      <c r="D10" s="4">
        <f t="shared" si="0"/>
        <v>4</v>
      </c>
      <c r="E10" s="28">
        <f>SUM($D$7:D10)/$D$13</f>
        <v>0.93478260869565222</v>
      </c>
      <c r="F10" s="48">
        <f t="shared" si="1"/>
        <v>8.6956521739130432E-2</v>
      </c>
      <c r="G10" s="49">
        <f t="shared" si="2"/>
        <v>0.93478260869565211</v>
      </c>
    </row>
    <row r="11" spans="1:10" x14ac:dyDescent="0.35">
      <c r="A11" s="2" t="s">
        <v>531</v>
      </c>
      <c r="C11" s="2" t="s">
        <v>534</v>
      </c>
      <c r="D11" s="4">
        <f t="shared" si="0"/>
        <v>2</v>
      </c>
      <c r="E11" s="28">
        <f>SUM($D$7:D11)/$D$13</f>
        <v>0.97826086956521741</v>
      </c>
      <c r="F11" s="48">
        <f t="shared" si="1"/>
        <v>4.3478260869565216E-2</v>
      </c>
      <c r="G11" s="49">
        <f t="shared" si="2"/>
        <v>0.97826086956521729</v>
      </c>
    </row>
    <row r="12" spans="1:10" x14ac:dyDescent="0.35">
      <c r="A12" s="2" t="s">
        <v>533</v>
      </c>
      <c r="C12" s="2" t="s">
        <v>535</v>
      </c>
      <c r="D12" s="4">
        <f t="shared" si="0"/>
        <v>1</v>
      </c>
      <c r="E12" s="28">
        <f>SUM($D$7:D12)/$D$13</f>
        <v>1</v>
      </c>
      <c r="F12" s="48">
        <f t="shared" si="1"/>
        <v>2.1739130434782608E-2</v>
      </c>
      <c r="G12" s="49">
        <f t="shared" si="2"/>
        <v>0.99999999999999989</v>
      </c>
    </row>
    <row r="13" spans="1:10" x14ac:dyDescent="0.35">
      <c r="A13" s="2" t="s">
        <v>533</v>
      </c>
      <c r="C13" s="2" t="s">
        <v>536</v>
      </c>
      <c r="D13" s="4">
        <f>SUM(D7:D12)</f>
        <v>46</v>
      </c>
    </row>
    <row r="14" spans="1:10" x14ac:dyDescent="0.35">
      <c r="A14" s="2" t="s">
        <v>532</v>
      </c>
    </row>
    <row r="15" spans="1:10" x14ac:dyDescent="0.35">
      <c r="A15" s="2" t="s">
        <v>531</v>
      </c>
    </row>
    <row r="16" spans="1:10" x14ac:dyDescent="0.35">
      <c r="A16" s="2" t="s">
        <v>533</v>
      </c>
    </row>
    <row r="17" spans="1:1" x14ac:dyDescent="0.35">
      <c r="A17" s="2" t="s">
        <v>532</v>
      </c>
    </row>
    <row r="18" spans="1:1" x14ac:dyDescent="0.35">
      <c r="A18" s="2" t="s">
        <v>531</v>
      </c>
    </row>
    <row r="19" spans="1:1" x14ac:dyDescent="0.35">
      <c r="A19" s="2" t="s">
        <v>533</v>
      </c>
    </row>
    <row r="20" spans="1:1" x14ac:dyDescent="0.35">
      <c r="A20" s="2" t="s">
        <v>534</v>
      </c>
    </row>
    <row r="21" spans="1:1" x14ac:dyDescent="0.35">
      <c r="A21" s="2" t="s">
        <v>531</v>
      </c>
    </row>
    <row r="22" spans="1:1" x14ac:dyDescent="0.35">
      <c r="A22" s="2" t="s">
        <v>531</v>
      </c>
    </row>
    <row r="23" spans="1:1" x14ac:dyDescent="0.35">
      <c r="A23" s="2" t="s">
        <v>531</v>
      </c>
    </row>
    <row r="24" spans="1:1" x14ac:dyDescent="0.35">
      <c r="A24" s="2" t="s">
        <v>531</v>
      </c>
    </row>
    <row r="25" spans="1:1" x14ac:dyDescent="0.35">
      <c r="A25" s="2" t="s">
        <v>531</v>
      </c>
    </row>
    <row r="26" spans="1:1" x14ac:dyDescent="0.35">
      <c r="A26" s="2" t="s">
        <v>530</v>
      </c>
    </row>
    <row r="27" spans="1:1" x14ac:dyDescent="0.35">
      <c r="A27" s="2" t="s">
        <v>533</v>
      </c>
    </row>
    <row r="28" spans="1:1" x14ac:dyDescent="0.35">
      <c r="A28" s="2" t="s">
        <v>532</v>
      </c>
    </row>
    <row r="29" spans="1:1" x14ac:dyDescent="0.35">
      <c r="A29" s="2" t="s">
        <v>532</v>
      </c>
    </row>
    <row r="30" spans="1:1" x14ac:dyDescent="0.35">
      <c r="A30" s="2" t="s">
        <v>531</v>
      </c>
    </row>
    <row r="31" spans="1:1" x14ac:dyDescent="0.35">
      <c r="A31" s="2" t="s">
        <v>531</v>
      </c>
    </row>
    <row r="32" spans="1:1" x14ac:dyDescent="0.35">
      <c r="A32" s="2" t="s">
        <v>531</v>
      </c>
    </row>
    <row r="33" spans="1:1" x14ac:dyDescent="0.35">
      <c r="A33" s="2" t="s">
        <v>531</v>
      </c>
    </row>
    <row r="34" spans="1:1" x14ac:dyDescent="0.35">
      <c r="A34" s="2" t="s">
        <v>531</v>
      </c>
    </row>
    <row r="35" spans="1:1" x14ac:dyDescent="0.35">
      <c r="A35" s="2" t="s">
        <v>534</v>
      </c>
    </row>
    <row r="36" spans="1:1" x14ac:dyDescent="0.35">
      <c r="A36" s="2" t="s">
        <v>532</v>
      </c>
    </row>
    <row r="37" spans="1:1" x14ac:dyDescent="0.35">
      <c r="A37" s="2" t="s">
        <v>533</v>
      </c>
    </row>
    <row r="38" spans="1:1" x14ac:dyDescent="0.35">
      <c r="A38" s="2" t="s">
        <v>533</v>
      </c>
    </row>
    <row r="39" spans="1:1" x14ac:dyDescent="0.35">
      <c r="A39" s="2" t="s">
        <v>535</v>
      </c>
    </row>
    <row r="40" spans="1:1" x14ac:dyDescent="0.35">
      <c r="A40" s="2" t="s">
        <v>531</v>
      </c>
    </row>
    <row r="41" spans="1:1" x14ac:dyDescent="0.35">
      <c r="A41" s="2" t="s">
        <v>531</v>
      </c>
    </row>
    <row r="42" spans="1:1" x14ac:dyDescent="0.35">
      <c r="A42" s="2" t="s">
        <v>531</v>
      </c>
    </row>
    <row r="43" spans="1:1" x14ac:dyDescent="0.35">
      <c r="A43" s="2" t="s">
        <v>531</v>
      </c>
    </row>
    <row r="44" spans="1:1" x14ac:dyDescent="0.35">
      <c r="A44" s="2" t="s">
        <v>531</v>
      </c>
    </row>
    <row r="45" spans="1:1" x14ac:dyDescent="0.35">
      <c r="A45" s="2" t="s">
        <v>531</v>
      </c>
    </row>
    <row r="46" spans="1:1" x14ac:dyDescent="0.35">
      <c r="A46" s="2" t="s">
        <v>532</v>
      </c>
    </row>
    <row r="47" spans="1:1" x14ac:dyDescent="0.35">
      <c r="A47" s="2" t="s">
        <v>530</v>
      </c>
    </row>
    <row r="48" spans="1:1" x14ac:dyDescent="0.35">
      <c r="A48" s="2" t="s">
        <v>532</v>
      </c>
    </row>
    <row r="49" spans="1:1" x14ac:dyDescent="0.35">
      <c r="A49" s="2" t="s">
        <v>533</v>
      </c>
    </row>
    <row r="50" spans="1:1" x14ac:dyDescent="0.35">
      <c r="A50" s="2" t="s">
        <v>531</v>
      </c>
    </row>
    <row r="51" spans="1:1" x14ac:dyDescent="0.35">
      <c r="A51" s="2" t="s">
        <v>530</v>
      </c>
    </row>
    <row r="52" spans="1:1" x14ac:dyDescent="0.35">
      <c r="A52" s="2" t="s">
        <v>533</v>
      </c>
    </row>
  </sheetData>
  <dataValidations count="2">
    <dataValidation type="list" allowBlank="1" showInputMessage="1" showErrorMessage="1" sqref="A7:A52" xr:uid="{883380A1-9210-4909-AB7F-6F71D48F45C0}">
      <formula1>"No Instructions,Unattractive Design,Bad Finish,Did Not Work,Broken When Thrown,Was Injured,Rough Wood"</formula1>
    </dataValidation>
    <dataValidation type="list" allowBlank="1" showInputMessage="1" showErrorMessage="1" sqref="WVI983047:WVI983092 IW7:IW52 SS7:SS52 ACO7:ACO52 AMK7:AMK52 AWG7:AWG52 BGC7:BGC52 BPY7:BPY52 BZU7:BZU52 CJQ7:CJQ52 CTM7:CTM52 DDI7:DDI52 DNE7:DNE52 DXA7:DXA52 EGW7:EGW52 EQS7:EQS52 FAO7:FAO52 FKK7:FKK52 FUG7:FUG52 GEC7:GEC52 GNY7:GNY52 GXU7:GXU52 HHQ7:HHQ52 HRM7:HRM52 IBI7:IBI52 ILE7:ILE52 IVA7:IVA52 JEW7:JEW52 JOS7:JOS52 JYO7:JYO52 KIK7:KIK52 KSG7:KSG52 LCC7:LCC52 LLY7:LLY52 LVU7:LVU52 MFQ7:MFQ52 MPM7:MPM52 MZI7:MZI52 NJE7:NJE52 NTA7:NTA52 OCW7:OCW52 OMS7:OMS52 OWO7:OWO52 PGK7:PGK52 PQG7:PQG52 QAC7:QAC52 QJY7:QJY52 QTU7:QTU52 RDQ7:RDQ52 RNM7:RNM52 RXI7:RXI52 SHE7:SHE52 SRA7:SRA52 TAW7:TAW52 TKS7:TKS52 TUO7:TUO52 UEK7:UEK52 UOG7:UOG52 UYC7:UYC52 VHY7:VHY52 VRU7:VRU52 WBQ7:WBQ52 WLM7:WLM52 WVI7:WVI52 A65543:A65588 IW65543:IW65588 SS65543:SS65588 ACO65543:ACO65588 AMK65543:AMK65588 AWG65543:AWG65588 BGC65543:BGC65588 BPY65543:BPY65588 BZU65543:BZU65588 CJQ65543:CJQ65588 CTM65543:CTM65588 DDI65543:DDI65588 DNE65543:DNE65588 DXA65543:DXA65588 EGW65543:EGW65588 EQS65543:EQS65588 FAO65543:FAO65588 FKK65543:FKK65588 FUG65543:FUG65588 GEC65543:GEC65588 GNY65543:GNY65588 GXU65543:GXU65588 HHQ65543:HHQ65588 HRM65543:HRM65588 IBI65543:IBI65588 ILE65543:ILE65588 IVA65543:IVA65588 JEW65543:JEW65588 JOS65543:JOS65588 JYO65543:JYO65588 KIK65543:KIK65588 KSG65543:KSG65588 LCC65543:LCC65588 LLY65543:LLY65588 LVU65543:LVU65588 MFQ65543:MFQ65588 MPM65543:MPM65588 MZI65543:MZI65588 NJE65543:NJE65588 NTA65543:NTA65588 OCW65543:OCW65588 OMS65543:OMS65588 OWO65543:OWO65588 PGK65543:PGK65588 PQG65543:PQG65588 QAC65543:QAC65588 QJY65543:QJY65588 QTU65543:QTU65588 RDQ65543:RDQ65588 RNM65543:RNM65588 RXI65543:RXI65588 SHE65543:SHE65588 SRA65543:SRA65588 TAW65543:TAW65588 TKS65543:TKS65588 TUO65543:TUO65588 UEK65543:UEK65588 UOG65543:UOG65588 UYC65543:UYC65588 VHY65543:VHY65588 VRU65543:VRU65588 WBQ65543:WBQ65588 WLM65543:WLM65588 WVI65543:WVI65588 A131079:A131124 IW131079:IW131124 SS131079:SS131124 ACO131079:ACO131124 AMK131079:AMK131124 AWG131079:AWG131124 BGC131079:BGC131124 BPY131079:BPY131124 BZU131079:BZU131124 CJQ131079:CJQ131124 CTM131079:CTM131124 DDI131079:DDI131124 DNE131079:DNE131124 DXA131079:DXA131124 EGW131079:EGW131124 EQS131079:EQS131124 FAO131079:FAO131124 FKK131079:FKK131124 FUG131079:FUG131124 GEC131079:GEC131124 GNY131079:GNY131124 GXU131079:GXU131124 HHQ131079:HHQ131124 HRM131079:HRM131124 IBI131079:IBI131124 ILE131079:ILE131124 IVA131079:IVA131124 JEW131079:JEW131124 JOS131079:JOS131124 JYO131079:JYO131124 KIK131079:KIK131124 KSG131079:KSG131124 LCC131079:LCC131124 LLY131079:LLY131124 LVU131079:LVU131124 MFQ131079:MFQ131124 MPM131079:MPM131124 MZI131079:MZI131124 NJE131079:NJE131124 NTA131079:NTA131124 OCW131079:OCW131124 OMS131079:OMS131124 OWO131079:OWO131124 PGK131079:PGK131124 PQG131079:PQG131124 QAC131079:QAC131124 QJY131079:QJY131124 QTU131079:QTU131124 RDQ131079:RDQ131124 RNM131079:RNM131124 RXI131079:RXI131124 SHE131079:SHE131124 SRA131079:SRA131124 TAW131079:TAW131124 TKS131079:TKS131124 TUO131079:TUO131124 UEK131079:UEK131124 UOG131079:UOG131124 UYC131079:UYC131124 VHY131079:VHY131124 VRU131079:VRU131124 WBQ131079:WBQ131124 WLM131079:WLM131124 WVI131079:WVI131124 A196615:A196660 IW196615:IW196660 SS196615:SS196660 ACO196615:ACO196660 AMK196615:AMK196660 AWG196615:AWG196660 BGC196615:BGC196660 BPY196615:BPY196660 BZU196615:BZU196660 CJQ196615:CJQ196660 CTM196615:CTM196660 DDI196615:DDI196660 DNE196615:DNE196660 DXA196615:DXA196660 EGW196615:EGW196660 EQS196615:EQS196660 FAO196615:FAO196660 FKK196615:FKK196660 FUG196615:FUG196660 GEC196615:GEC196660 GNY196615:GNY196660 GXU196615:GXU196660 HHQ196615:HHQ196660 HRM196615:HRM196660 IBI196615:IBI196660 ILE196615:ILE196660 IVA196615:IVA196660 JEW196615:JEW196660 JOS196615:JOS196660 JYO196615:JYO196660 KIK196615:KIK196660 KSG196615:KSG196660 LCC196615:LCC196660 LLY196615:LLY196660 LVU196615:LVU196660 MFQ196615:MFQ196660 MPM196615:MPM196660 MZI196615:MZI196660 NJE196615:NJE196660 NTA196615:NTA196660 OCW196615:OCW196660 OMS196615:OMS196660 OWO196615:OWO196660 PGK196615:PGK196660 PQG196615:PQG196660 QAC196615:QAC196660 QJY196615:QJY196660 QTU196615:QTU196660 RDQ196615:RDQ196660 RNM196615:RNM196660 RXI196615:RXI196660 SHE196615:SHE196660 SRA196615:SRA196660 TAW196615:TAW196660 TKS196615:TKS196660 TUO196615:TUO196660 UEK196615:UEK196660 UOG196615:UOG196660 UYC196615:UYC196660 VHY196615:VHY196660 VRU196615:VRU196660 WBQ196615:WBQ196660 WLM196615:WLM196660 WVI196615:WVI196660 A262151:A262196 IW262151:IW262196 SS262151:SS262196 ACO262151:ACO262196 AMK262151:AMK262196 AWG262151:AWG262196 BGC262151:BGC262196 BPY262151:BPY262196 BZU262151:BZU262196 CJQ262151:CJQ262196 CTM262151:CTM262196 DDI262151:DDI262196 DNE262151:DNE262196 DXA262151:DXA262196 EGW262151:EGW262196 EQS262151:EQS262196 FAO262151:FAO262196 FKK262151:FKK262196 FUG262151:FUG262196 GEC262151:GEC262196 GNY262151:GNY262196 GXU262151:GXU262196 HHQ262151:HHQ262196 HRM262151:HRM262196 IBI262151:IBI262196 ILE262151:ILE262196 IVA262151:IVA262196 JEW262151:JEW262196 JOS262151:JOS262196 JYO262151:JYO262196 KIK262151:KIK262196 KSG262151:KSG262196 LCC262151:LCC262196 LLY262151:LLY262196 LVU262151:LVU262196 MFQ262151:MFQ262196 MPM262151:MPM262196 MZI262151:MZI262196 NJE262151:NJE262196 NTA262151:NTA262196 OCW262151:OCW262196 OMS262151:OMS262196 OWO262151:OWO262196 PGK262151:PGK262196 PQG262151:PQG262196 QAC262151:QAC262196 QJY262151:QJY262196 QTU262151:QTU262196 RDQ262151:RDQ262196 RNM262151:RNM262196 RXI262151:RXI262196 SHE262151:SHE262196 SRA262151:SRA262196 TAW262151:TAW262196 TKS262151:TKS262196 TUO262151:TUO262196 UEK262151:UEK262196 UOG262151:UOG262196 UYC262151:UYC262196 VHY262151:VHY262196 VRU262151:VRU262196 WBQ262151:WBQ262196 WLM262151:WLM262196 WVI262151:WVI262196 A327687:A327732 IW327687:IW327732 SS327687:SS327732 ACO327687:ACO327732 AMK327687:AMK327732 AWG327687:AWG327732 BGC327687:BGC327732 BPY327687:BPY327732 BZU327687:BZU327732 CJQ327687:CJQ327732 CTM327687:CTM327732 DDI327687:DDI327732 DNE327687:DNE327732 DXA327687:DXA327732 EGW327687:EGW327732 EQS327687:EQS327732 FAO327687:FAO327732 FKK327687:FKK327732 FUG327687:FUG327732 GEC327687:GEC327732 GNY327687:GNY327732 GXU327687:GXU327732 HHQ327687:HHQ327732 HRM327687:HRM327732 IBI327687:IBI327732 ILE327687:ILE327732 IVA327687:IVA327732 JEW327687:JEW327732 JOS327687:JOS327732 JYO327687:JYO327732 KIK327687:KIK327732 KSG327687:KSG327732 LCC327687:LCC327732 LLY327687:LLY327732 LVU327687:LVU327732 MFQ327687:MFQ327732 MPM327687:MPM327732 MZI327687:MZI327732 NJE327687:NJE327732 NTA327687:NTA327732 OCW327687:OCW327732 OMS327687:OMS327732 OWO327687:OWO327732 PGK327687:PGK327732 PQG327687:PQG327732 QAC327687:QAC327732 QJY327687:QJY327732 QTU327687:QTU327732 RDQ327687:RDQ327732 RNM327687:RNM327732 RXI327687:RXI327732 SHE327687:SHE327732 SRA327687:SRA327732 TAW327687:TAW327732 TKS327687:TKS327732 TUO327687:TUO327732 UEK327687:UEK327732 UOG327687:UOG327732 UYC327687:UYC327732 VHY327687:VHY327732 VRU327687:VRU327732 WBQ327687:WBQ327732 WLM327687:WLM327732 WVI327687:WVI327732 A393223:A393268 IW393223:IW393268 SS393223:SS393268 ACO393223:ACO393268 AMK393223:AMK393268 AWG393223:AWG393268 BGC393223:BGC393268 BPY393223:BPY393268 BZU393223:BZU393268 CJQ393223:CJQ393268 CTM393223:CTM393268 DDI393223:DDI393268 DNE393223:DNE393268 DXA393223:DXA393268 EGW393223:EGW393268 EQS393223:EQS393268 FAO393223:FAO393268 FKK393223:FKK393268 FUG393223:FUG393268 GEC393223:GEC393268 GNY393223:GNY393268 GXU393223:GXU393268 HHQ393223:HHQ393268 HRM393223:HRM393268 IBI393223:IBI393268 ILE393223:ILE393268 IVA393223:IVA393268 JEW393223:JEW393268 JOS393223:JOS393268 JYO393223:JYO393268 KIK393223:KIK393268 KSG393223:KSG393268 LCC393223:LCC393268 LLY393223:LLY393268 LVU393223:LVU393268 MFQ393223:MFQ393268 MPM393223:MPM393268 MZI393223:MZI393268 NJE393223:NJE393268 NTA393223:NTA393268 OCW393223:OCW393268 OMS393223:OMS393268 OWO393223:OWO393268 PGK393223:PGK393268 PQG393223:PQG393268 QAC393223:QAC393268 QJY393223:QJY393268 QTU393223:QTU393268 RDQ393223:RDQ393268 RNM393223:RNM393268 RXI393223:RXI393268 SHE393223:SHE393268 SRA393223:SRA393268 TAW393223:TAW393268 TKS393223:TKS393268 TUO393223:TUO393268 UEK393223:UEK393268 UOG393223:UOG393268 UYC393223:UYC393268 VHY393223:VHY393268 VRU393223:VRU393268 WBQ393223:WBQ393268 WLM393223:WLM393268 WVI393223:WVI393268 A458759:A458804 IW458759:IW458804 SS458759:SS458804 ACO458759:ACO458804 AMK458759:AMK458804 AWG458759:AWG458804 BGC458759:BGC458804 BPY458759:BPY458804 BZU458759:BZU458804 CJQ458759:CJQ458804 CTM458759:CTM458804 DDI458759:DDI458804 DNE458759:DNE458804 DXA458759:DXA458804 EGW458759:EGW458804 EQS458759:EQS458804 FAO458759:FAO458804 FKK458759:FKK458804 FUG458759:FUG458804 GEC458759:GEC458804 GNY458759:GNY458804 GXU458759:GXU458804 HHQ458759:HHQ458804 HRM458759:HRM458804 IBI458759:IBI458804 ILE458759:ILE458804 IVA458759:IVA458804 JEW458759:JEW458804 JOS458759:JOS458804 JYO458759:JYO458804 KIK458759:KIK458804 KSG458759:KSG458804 LCC458759:LCC458804 LLY458759:LLY458804 LVU458759:LVU458804 MFQ458759:MFQ458804 MPM458759:MPM458804 MZI458759:MZI458804 NJE458759:NJE458804 NTA458759:NTA458804 OCW458759:OCW458804 OMS458759:OMS458804 OWO458759:OWO458804 PGK458759:PGK458804 PQG458759:PQG458804 QAC458759:QAC458804 QJY458759:QJY458804 QTU458759:QTU458804 RDQ458759:RDQ458804 RNM458759:RNM458804 RXI458759:RXI458804 SHE458759:SHE458804 SRA458759:SRA458804 TAW458759:TAW458804 TKS458759:TKS458804 TUO458759:TUO458804 UEK458759:UEK458804 UOG458759:UOG458804 UYC458759:UYC458804 VHY458759:VHY458804 VRU458759:VRU458804 WBQ458759:WBQ458804 WLM458759:WLM458804 WVI458759:WVI458804 A524295:A524340 IW524295:IW524340 SS524295:SS524340 ACO524295:ACO524340 AMK524295:AMK524340 AWG524295:AWG524340 BGC524295:BGC524340 BPY524295:BPY524340 BZU524295:BZU524340 CJQ524295:CJQ524340 CTM524295:CTM524340 DDI524295:DDI524340 DNE524295:DNE524340 DXA524295:DXA524340 EGW524295:EGW524340 EQS524295:EQS524340 FAO524295:FAO524340 FKK524295:FKK524340 FUG524295:FUG524340 GEC524295:GEC524340 GNY524295:GNY524340 GXU524295:GXU524340 HHQ524295:HHQ524340 HRM524295:HRM524340 IBI524295:IBI524340 ILE524295:ILE524340 IVA524295:IVA524340 JEW524295:JEW524340 JOS524295:JOS524340 JYO524295:JYO524340 KIK524295:KIK524340 KSG524295:KSG524340 LCC524295:LCC524340 LLY524295:LLY524340 LVU524295:LVU524340 MFQ524295:MFQ524340 MPM524295:MPM524340 MZI524295:MZI524340 NJE524295:NJE524340 NTA524295:NTA524340 OCW524295:OCW524340 OMS524295:OMS524340 OWO524295:OWO524340 PGK524295:PGK524340 PQG524295:PQG524340 QAC524295:QAC524340 QJY524295:QJY524340 QTU524295:QTU524340 RDQ524295:RDQ524340 RNM524295:RNM524340 RXI524295:RXI524340 SHE524295:SHE524340 SRA524295:SRA524340 TAW524295:TAW524340 TKS524295:TKS524340 TUO524295:TUO524340 UEK524295:UEK524340 UOG524295:UOG524340 UYC524295:UYC524340 VHY524295:VHY524340 VRU524295:VRU524340 WBQ524295:WBQ524340 WLM524295:WLM524340 WVI524295:WVI524340 A589831:A589876 IW589831:IW589876 SS589831:SS589876 ACO589831:ACO589876 AMK589831:AMK589876 AWG589831:AWG589876 BGC589831:BGC589876 BPY589831:BPY589876 BZU589831:BZU589876 CJQ589831:CJQ589876 CTM589831:CTM589876 DDI589831:DDI589876 DNE589831:DNE589876 DXA589831:DXA589876 EGW589831:EGW589876 EQS589831:EQS589876 FAO589831:FAO589876 FKK589831:FKK589876 FUG589831:FUG589876 GEC589831:GEC589876 GNY589831:GNY589876 GXU589831:GXU589876 HHQ589831:HHQ589876 HRM589831:HRM589876 IBI589831:IBI589876 ILE589831:ILE589876 IVA589831:IVA589876 JEW589831:JEW589876 JOS589831:JOS589876 JYO589831:JYO589876 KIK589831:KIK589876 KSG589831:KSG589876 LCC589831:LCC589876 LLY589831:LLY589876 LVU589831:LVU589876 MFQ589831:MFQ589876 MPM589831:MPM589876 MZI589831:MZI589876 NJE589831:NJE589876 NTA589831:NTA589876 OCW589831:OCW589876 OMS589831:OMS589876 OWO589831:OWO589876 PGK589831:PGK589876 PQG589831:PQG589876 QAC589831:QAC589876 QJY589831:QJY589876 QTU589831:QTU589876 RDQ589831:RDQ589876 RNM589831:RNM589876 RXI589831:RXI589876 SHE589831:SHE589876 SRA589831:SRA589876 TAW589831:TAW589876 TKS589831:TKS589876 TUO589831:TUO589876 UEK589831:UEK589876 UOG589831:UOG589876 UYC589831:UYC589876 VHY589831:VHY589876 VRU589831:VRU589876 WBQ589831:WBQ589876 WLM589831:WLM589876 WVI589831:WVI589876 A655367:A655412 IW655367:IW655412 SS655367:SS655412 ACO655367:ACO655412 AMK655367:AMK655412 AWG655367:AWG655412 BGC655367:BGC655412 BPY655367:BPY655412 BZU655367:BZU655412 CJQ655367:CJQ655412 CTM655367:CTM655412 DDI655367:DDI655412 DNE655367:DNE655412 DXA655367:DXA655412 EGW655367:EGW655412 EQS655367:EQS655412 FAO655367:FAO655412 FKK655367:FKK655412 FUG655367:FUG655412 GEC655367:GEC655412 GNY655367:GNY655412 GXU655367:GXU655412 HHQ655367:HHQ655412 HRM655367:HRM655412 IBI655367:IBI655412 ILE655367:ILE655412 IVA655367:IVA655412 JEW655367:JEW655412 JOS655367:JOS655412 JYO655367:JYO655412 KIK655367:KIK655412 KSG655367:KSG655412 LCC655367:LCC655412 LLY655367:LLY655412 LVU655367:LVU655412 MFQ655367:MFQ655412 MPM655367:MPM655412 MZI655367:MZI655412 NJE655367:NJE655412 NTA655367:NTA655412 OCW655367:OCW655412 OMS655367:OMS655412 OWO655367:OWO655412 PGK655367:PGK655412 PQG655367:PQG655412 QAC655367:QAC655412 QJY655367:QJY655412 QTU655367:QTU655412 RDQ655367:RDQ655412 RNM655367:RNM655412 RXI655367:RXI655412 SHE655367:SHE655412 SRA655367:SRA655412 TAW655367:TAW655412 TKS655367:TKS655412 TUO655367:TUO655412 UEK655367:UEK655412 UOG655367:UOG655412 UYC655367:UYC655412 VHY655367:VHY655412 VRU655367:VRU655412 WBQ655367:WBQ655412 WLM655367:WLM655412 WVI655367:WVI655412 A720903:A720948 IW720903:IW720948 SS720903:SS720948 ACO720903:ACO720948 AMK720903:AMK720948 AWG720903:AWG720948 BGC720903:BGC720948 BPY720903:BPY720948 BZU720903:BZU720948 CJQ720903:CJQ720948 CTM720903:CTM720948 DDI720903:DDI720948 DNE720903:DNE720948 DXA720903:DXA720948 EGW720903:EGW720948 EQS720903:EQS720948 FAO720903:FAO720948 FKK720903:FKK720948 FUG720903:FUG720948 GEC720903:GEC720948 GNY720903:GNY720948 GXU720903:GXU720948 HHQ720903:HHQ720948 HRM720903:HRM720948 IBI720903:IBI720948 ILE720903:ILE720948 IVA720903:IVA720948 JEW720903:JEW720948 JOS720903:JOS720948 JYO720903:JYO720948 KIK720903:KIK720948 KSG720903:KSG720948 LCC720903:LCC720948 LLY720903:LLY720948 LVU720903:LVU720948 MFQ720903:MFQ720948 MPM720903:MPM720948 MZI720903:MZI720948 NJE720903:NJE720948 NTA720903:NTA720948 OCW720903:OCW720948 OMS720903:OMS720948 OWO720903:OWO720948 PGK720903:PGK720948 PQG720903:PQG720948 QAC720903:QAC720948 QJY720903:QJY720948 QTU720903:QTU720948 RDQ720903:RDQ720948 RNM720903:RNM720948 RXI720903:RXI720948 SHE720903:SHE720948 SRA720903:SRA720948 TAW720903:TAW720948 TKS720903:TKS720948 TUO720903:TUO720948 UEK720903:UEK720948 UOG720903:UOG720948 UYC720903:UYC720948 VHY720903:VHY720948 VRU720903:VRU720948 WBQ720903:WBQ720948 WLM720903:WLM720948 WVI720903:WVI720948 A786439:A786484 IW786439:IW786484 SS786439:SS786484 ACO786439:ACO786484 AMK786439:AMK786484 AWG786439:AWG786484 BGC786439:BGC786484 BPY786439:BPY786484 BZU786439:BZU786484 CJQ786439:CJQ786484 CTM786439:CTM786484 DDI786439:DDI786484 DNE786439:DNE786484 DXA786439:DXA786484 EGW786439:EGW786484 EQS786439:EQS786484 FAO786439:FAO786484 FKK786439:FKK786484 FUG786439:FUG786484 GEC786439:GEC786484 GNY786439:GNY786484 GXU786439:GXU786484 HHQ786439:HHQ786484 HRM786439:HRM786484 IBI786439:IBI786484 ILE786439:ILE786484 IVA786439:IVA786484 JEW786439:JEW786484 JOS786439:JOS786484 JYO786439:JYO786484 KIK786439:KIK786484 KSG786439:KSG786484 LCC786439:LCC786484 LLY786439:LLY786484 LVU786439:LVU786484 MFQ786439:MFQ786484 MPM786439:MPM786484 MZI786439:MZI786484 NJE786439:NJE786484 NTA786439:NTA786484 OCW786439:OCW786484 OMS786439:OMS786484 OWO786439:OWO786484 PGK786439:PGK786484 PQG786439:PQG786484 QAC786439:QAC786484 QJY786439:QJY786484 QTU786439:QTU786484 RDQ786439:RDQ786484 RNM786439:RNM786484 RXI786439:RXI786484 SHE786439:SHE786484 SRA786439:SRA786484 TAW786439:TAW786484 TKS786439:TKS786484 TUO786439:TUO786484 UEK786439:UEK786484 UOG786439:UOG786484 UYC786439:UYC786484 VHY786439:VHY786484 VRU786439:VRU786484 WBQ786439:WBQ786484 WLM786439:WLM786484 WVI786439:WVI786484 A851975:A852020 IW851975:IW852020 SS851975:SS852020 ACO851975:ACO852020 AMK851975:AMK852020 AWG851975:AWG852020 BGC851975:BGC852020 BPY851975:BPY852020 BZU851975:BZU852020 CJQ851975:CJQ852020 CTM851975:CTM852020 DDI851975:DDI852020 DNE851975:DNE852020 DXA851975:DXA852020 EGW851975:EGW852020 EQS851975:EQS852020 FAO851975:FAO852020 FKK851975:FKK852020 FUG851975:FUG852020 GEC851975:GEC852020 GNY851975:GNY852020 GXU851975:GXU852020 HHQ851975:HHQ852020 HRM851975:HRM852020 IBI851975:IBI852020 ILE851975:ILE852020 IVA851975:IVA852020 JEW851975:JEW852020 JOS851975:JOS852020 JYO851975:JYO852020 KIK851975:KIK852020 KSG851975:KSG852020 LCC851975:LCC852020 LLY851975:LLY852020 LVU851975:LVU852020 MFQ851975:MFQ852020 MPM851975:MPM852020 MZI851975:MZI852020 NJE851975:NJE852020 NTA851975:NTA852020 OCW851975:OCW852020 OMS851975:OMS852020 OWO851975:OWO852020 PGK851975:PGK852020 PQG851975:PQG852020 QAC851975:QAC852020 QJY851975:QJY852020 QTU851975:QTU852020 RDQ851975:RDQ852020 RNM851975:RNM852020 RXI851975:RXI852020 SHE851975:SHE852020 SRA851975:SRA852020 TAW851975:TAW852020 TKS851975:TKS852020 TUO851975:TUO852020 UEK851975:UEK852020 UOG851975:UOG852020 UYC851975:UYC852020 VHY851975:VHY852020 VRU851975:VRU852020 WBQ851975:WBQ852020 WLM851975:WLM852020 WVI851975:WVI852020 A917511:A917556 IW917511:IW917556 SS917511:SS917556 ACO917511:ACO917556 AMK917511:AMK917556 AWG917511:AWG917556 BGC917511:BGC917556 BPY917511:BPY917556 BZU917511:BZU917556 CJQ917511:CJQ917556 CTM917511:CTM917556 DDI917511:DDI917556 DNE917511:DNE917556 DXA917511:DXA917556 EGW917511:EGW917556 EQS917511:EQS917556 FAO917511:FAO917556 FKK917511:FKK917556 FUG917511:FUG917556 GEC917511:GEC917556 GNY917511:GNY917556 GXU917511:GXU917556 HHQ917511:HHQ917556 HRM917511:HRM917556 IBI917511:IBI917556 ILE917511:ILE917556 IVA917511:IVA917556 JEW917511:JEW917556 JOS917511:JOS917556 JYO917511:JYO917556 KIK917511:KIK917556 KSG917511:KSG917556 LCC917511:LCC917556 LLY917511:LLY917556 LVU917511:LVU917556 MFQ917511:MFQ917556 MPM917511:MPM917556 MZI917511:MZI917556 NJE917511:NJE917556 NTA917511:NTA917556 OCW917511:OCW917556 OMS917511:OMS917556 OWO917511:OWO917556 PGK917511:PGK917556 PQG917511:PQG917556 QAC917511:QAC917556 QJY917511:QJY917556 QTU917511:QTU917556 RDQ917511:RDQ917556 RNM917511:RNM917556 RXI917511:RXI917556 SHE917511:SHE917556 SRA917511:SRA917556 TAW917511:TAW917556 TKS917511:TKS917556 TUO917511:TUO917556 UEK917511:UEK917556 UOG917511:UOG917556 UYC917511:UYC917556 VHY917511:VHY917556 VRU917511:VRU917556 WBQ917511:WBQ917556 WLM917511:WLM917556 WVI917511:WVI917556 A983047:A983092 IW983047:IW983092 SS983047:SS983092 ACO983047:ACO983092 AMK983047:AMK983092 AWG983047:AWG983092 BGC983047:BGC983092 BPY983047:BPY983092 BZU983047:BZU983092 CJQ983047:CJQ983092 CTM983047:CTM983092 DDI983047:DDI983092 DNE983047:DNE983092 DXA983047:DXA983092 EGW983047:EGW983092 EQS983047:EQS983092 FAO983047:FAO983092 FKK983047:FKK983092 FUG983047:FUG983092 GEC983047:GEC983092 GNY983047:GNY983092 GXU983047:GXU983092 HHQ983047:HHQ983092 HRM983047:HRM983092 IBI983047:IBI983092 ILE983047:ILE983092 IVA983047:IVA983092 JEW983047:JEW983092 JOS983047:JOS983092 JYO983047:JYO983092 KIK983047:KIK983092 KSG983047:KSG983092 LCC983047:LCC983092 LLY983047:LLY983092 LVU983047:LVU983092 MFQ983047:MFQ983092 MPM983047:MPM983092 MZI983047:MZI983092 NJE983047:NJE983092 NTA983047:NTA983092 OCW983047:OCW983092 OMS983047:OMS983092 OWO983047:OWO983092 PGK983047:PGK983092 PQG983047:PQG983092 QAC983047:QAC983092 QJY983047:QJY983092 QTU983047:QTU983092 RDQ983047:RDQ983092 RNM983047:RNM983092 RXI983047:RXI983092 SHE983047:SHE983092 SRA983047:SRA983092 TAW983047:TAW983092 TKS983047:TKS983092 TUO983047:TUO983092 UEK983047:UEK983092 UOG983047:UOG983092 UYC983047:UYC983092 VHY983047:VHY983092 VRU983047:VRU983092 WBQ983047:WBQ983092 WLM983047:WLM983092" xr:uid="{ABC2F9EE-ED94-498D-ACF3-EE4C3F37DC68}">
      <formula1>"No Instructions,Unattractive Design,Bad Finish,Did Not Work,Broken When Thrown"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E18B-B83D-4AEA-BB98-6FFFFCBD432C}">
  <sheetPr>
    <tabColor rgb="FF0000FF"/>
  </sheetPr>
  <dimension ref="A1:H201"/>
  <sheetViews>
    <sheetView zoomScaleNormal="100" workbookViewId="0">
      <selection activeCell="D7" sqref="D7"/>
    </sheetView>
  </sheetViews>
  <sheetFormatPr defaultRowHeight="14.5" x14ac:dyDescent="0.35"/>
  <cols>
    <col min="1" max="1" width="11.453125" customWidth="1"/>
    <col min="3" max="3" width="11.7265625" customWidth="1"/>
    <col min="4" max="4" width="15.1796875" customWidth="1"/>
    <col min="5" max="5" width="20" customWidth="1"/>
    <col min="6" max="6" width="14.81640625" customWidth="1"/>
    <col min="7" max="7" width="10.26953125" customWidth="1"/>
    <col min="8" max="8" width="12.26953125" customWidth="1"/>
    <col min="9" max="9" width="17.453125" customWidth="1"/>
    <col min="10" max="10" width="18.1796875" customWidth="1"/>
    <col min="11" max="11" width="14.26953125" customWidth="1"/>
    <col min="12" max="12" width="13.26953125" customWidth="1"/>
    <col min="13" max="13" width="15.26953125" customWidth="1"/>
  </cols>
  <sheetData>
    <row r="1" spans="1:8" ht="15.5" x14ac:dyDescent="0.35">
      <c r="A1" s="30" t="s">
        <v>7</v>
      </c>
      <c r="C1" s="30" t="s">
        <v>499</v>
      </c>
      <c r="D1" s="9"/>
    </row>
    <row r="2" spans="1:8" ht="15.5" x14ac:dyDescent="0.35">
      <c r="A2" s="35">
        <v>45.9</v>
      </c>
      <c r="C2" s="30" t="s">
        <v>498</v>
      </c>
      <c r="D2" s="9"/>
    </row>
    <row r="3" spans="1:8" x14ac:dyDescent="0.35">
      <c r="A3" s="35">
        <v>19.95</v>
      </c>
      <c r="C3" s="3" t="s">
        <v>504</v>
      </c>
      <c r="D3" s="7"/>
    </row>
    <row r="4" spans="1:8" x14ac:dyDescent="0.35">
      <c r="A4" s="35">
        <v>21.95</v>
      </c>
      <c r="C4" s="3" t="s">
        <v>505</v>
      </c>
      <c r="D4" s="7"/>
    </row>
    <row r="5" spans="1:8" x14ac:dyDescent="0.35">
      <c r="A5" s="35">
        <v>19.95</v>
      </c>
      <c r="G5" s="26" t="s">
        <v>506</v>
      </c>
      <c r="H5" s="26" t="s">
        <v>507</v>
      </c>
    </row>
    <row r="6" spans="1:8" ht="46.5" x14ac:dyDescent="0.35">
      <c r="A6" s="35">
        <v>79.8</v>
      </c>
      <c r="C6" s="30" t="s">
        <v>34</v>
      </c>
      <c r="D6" s="30" t="s">
        <v>508</v>
      </c>
      <c r="E6" s="30" t="s">
        <v>509</v>
      </c>
      <c r="G6" s="30" t="s">
        <v>510</v>
      </c>
      <c r="H6" s="30" t="str">
        <f>E6</f>
        <v>% Cumulative Frequency</v>
      </c>
    </row>
    <row r="7" spans="1:8" x14ac:dyDescent="0.35">
      <c r="A7" s="35">
        <v>79.8</v>
      </c>
      <c r="C7" s="39"/>
      <c r="D7" s="4"/>
      <c r="E7" s="28"/>
      <c r="G7" s="40">
        <v>0</v>
      </c>
      <c r="H7" s="5">
        <v>0</v>
      </c>
    </row>
    <row r="8" spans="1:8" x14ac:dyDescent="0.35">
      <c r="A8" s="35">
        <v>59.849999999999994</v>
      </c>
      <c r="C8" s="39"/>
      <c r="D8" s="4"/>
      <c r="E8" s="28"/>
      <c r="G8" s="39"/>
      <c r="H8" s="41"/>
    </row>
    <row r="9" spans="1:8" x14ac:dyDescent="0.35">
      <c r="A9" s="35">
        <v>139.65</v>
      </c>
      <c r="C9" s="39"/>
      <c r="D9" s="4"/>
      <c r="E9" s="28"/>
      <c r="G9" s="39"/>
      <c r="H9" s="41"/>
    </row>
    <row r="10" spans="1:8" x14ac:dyDescent="0.35">
      <c r="A10" s="35">
        <v>119.69999999999999</v>
      </c>
      <c r="C10" s="39"/>
      <c r="D10" s="4"/>
      <c r="E10" s="28"/>
      <c r="G10" s="39"/>
      <c r="H10" s="41"/>
    </row>
    <row r="11" spans="1:8" x14ac:dyDescent="0.35">
      <c r="A11" s="35">
        <v>43.9</v>
      </c>
      <c r="C11" s="39"/>
      <c r="D11" s="4"/>
      <c r="E11" s="28"/>
      <c r="G11" s="39"/>
      <c r="H11" s="41"/>
    </row>
    <row r="12" spans="1:8" x14ac:dyDescent="0.35">
      <c r="A12" s="35">
        <v>43.9</v>
      </c>
      <c r="C12" s="39"/>
      <c r="D12" s="4"/>
      <c r="E12" s="28"/>
      <c r="G12" s="39"/>
      <c r="H12" s="41"/>
    </row>
    <row r="13" spans="1:8" x14ac:dyDescent="0.35">
      <c r="A13" s="35">
        <v>99.75</v>
      </c>
      <c r="C13" s="39"/>
      <c r="D13" s="4"/>
      <c r="E13" s="28"/>
      <c r="G13" s="39"/>
      <c r="H13" s="41"/>
    </row>
    <row r="14" spans="1:8" x14ac:dyDescent="0.35">
      <c r="A14" s="35">
        <v>114.75</v>
      </c>
      <c r="C14" s="39"/>
      <c r="D14" s="4"/>
      <c r="E14" s="28"/>
      <c r="G14" s="39"/>
      <c r="H14" s="41"/>
    </row>
    <row r="15" spans="1:8" x14ac:dyDescent="0.35">
      <c r="A15" s="35">
        <v>91.8</v>
      </c>
      <c r="C15" s="39"/>
      <c r="D15" s="4"/>
      <c r="E15" s="28"/>
      <c r="G15" s="39"/>
      <c r="H15" s="41"/>
    </row>
    <row r="16" spans="1:8" x14ac:dyDescent="0.35">
      <c r="A16" s="35">
        <v>114.75</v>
      </c>
      <c r="C16" s="39"/>
      <c r="D16" s="4"/>
      <c r="E16" s="28"/>
      <c r="G16" s="39"/>
      <c r="H16" s="41"/>
    </row>
    <row r="17" spans="1:8" x14ac:dyDescent="0.35">
      <c r="A17" s="35">
        <v>22.95</v>
      </c>
      <c r="C17" s="39"/>
      <c r="D17" s="4"/>
      <c r="E17" s="28"/>
      <c r="G17" s="39"/>
      <c r="H17" s="41"/>
    </row>
    <row r="18" spans="1:8" x14ac:dyDescent="0.35">
      <c r="A18" s="35">
        <v>124.75</v>
      </c>
      <c r="C18" s="39"/>
      <c r="D18" s="4"/>
      <c r="E18" s="28"/>
      <c r="G18" s="39"/>
      <c r="H18" s="41"/>
    </row>
    <row r="19" spans="1:8" x14ac:dyDescent="0.35">
      <c r="A19" s="35">
        <v>19.95</v>
      </c>
      <c r="C19" s="42"/>
      <c r="G19" s="39"/>
      <c r="H19" s="41"/>
    </row>
    <row r="20" spans="1:8" x14ac:dyDescent="0.35">
      <c r="A20" s="35">
        <v>87.8</v>
      </c>
      <c r="C20" s="42"/>
    </row>
    <row r="21" spans="1:8" x14ac:dyDescent="0.35">
      <c r="A21" s="35">
        <v>22.95</v>
      </c>
    </row>
    <row r="22" spans="1:8" x14ac:dyDescent="0.35">
      <c r="A22" s="35">
        <v>299.5</v>
      </c>
    </row>
    <row r="23" spans="1:8" x14ac:dyDescent="0.35">
      <c r="A23" s="35">
        <v>19.95</v>
      </c>
    </row>
    <row r="24" spans="1:8" x14ac:dyDescent="0.35">
      <c r="A24" s="35">
        <v>99.75</v>
      </c>
    </row>
    <row r="25" spans="1:8" x14ac:dyDescent="0.35">
      <c r="A25" s="35">
        <v>39.9</v>
      </c>
    </row>
    <row r="26" spans="1:8" x14ac:dyDescent="0.35">
      <c r="A26" s="35">
        <v>65.849999999999994</v>
      </c>
    </row>
    <row r="27" spans="1:8" x14ac:dyDescent="0.35">
      <c r="A27" s="35">
        <v>24.95</v>
      </c>
    </row>
    <row r="28" spans="1:8" x14ac:dyDescent="0.35">
      <c r="A28" s="35">
        <v>21.95</v>
      </c>
    </row>
    <row r="29" spans="1:8" x14ac:dyDescent="0.35">
      <c r="A29" s="35">
        <v>19.95</v>
      </c>
    </row>
    <row r="30" spans="1:8" x14ac:dyDescent="0.35">
      <c r="A30" s="35">
        <v>91.8</v>
      </c>
    </row>
    <row r="31" spans="1:8" x14ac:dyDescent="0.35">
      <c r="A31" s="35">
        <v>65.849999999999994</v>
      </c>
    </row>
    <row r="32" spans="1:8" x14ac:dyDescent="0.35">
      <c r="A32" s="35">
        <v>39.9</v>
      </c>
    </row>
    <row r="33" spans="1:1" x14ac:dyDescent="0.35">
      <c r="A33" s="35">
        <v>43.9</v>
      </c>
    </row>
    <row r="34" spans="1:1" x14ac:dyDescent="0.35">
      <c r="A34" s="35">
        <v>65.849999999999994</v>
      </c>
    </row>
    <row r="35" spans="1:1" x14ac:dyDescent="0.35">
      <c r="A35" s="35">
        <v>43.9</v>
      </c>
    </row>
    <row r="36" spans="1:1" x14ac:dyDescent="0.35">
      <c r="A36" s="35">
        <v>99.75</v>
      </c>
    </row>
    <row r="37" spans="1:1" x14ac:dyDescent="0.35">
      <c r="A37" s="35">
        <v>29.95</v>
      </c>
    </row>
    <row r="38" spans="1:1" x14ac:dyDescent="0.35">
      <c r="A38" s="35">
        <v>65.849999999999994</v>
      </c>
    </row>
    <row r="39" spans="1:1" x14ac:dyDescent="0.35">
      <c r="A39" s="35">
        <v>22.95</v>
      </c>
    </row>
    <row r="40" spans="1:1" x14ac:dyDescent="0.35">
      <c r="A40" s="35">
        <v>19.95</v>
      </c>
    </row>
    <row r="41" spans="1:1" x14ac:dyDescent="0.35">
      <c r="A41" s="35">
        <v>99.75</v>
      </c>
    </row>
    <row r="42" spans="1:1" x14ac:dyDescent="0.35">
      <c r="A42" s="35">
        <v>124.75</v>
      </c>
    </row>
    <row r="43" spans="1:1" x14ac:dyDescent="0.35">
      <c r="A43" s="35">
        <v>21.95</v>
      </c>
    </row>
    <row r="44" spans="1:1" x14ac:dyDescent="0.35">
      <c r="A44" s="35">
        <v>174.65</v>
      </c>
    </row>
    <row r="45" spans="1:1" x14ac:dyDescent="0.35">
      <c r="A45" s="35">
        <v>29.95</v>
      </c>
    </row>
    <row r="46" spans="1:1" x14ac:dyDescent="0.35">
      <c r="A46" s="35">
        <v>149.75</v>
      </c>
    </row>
    <row r="47" spans="1:1" x14ac:dyDescent="0.35">
      <c r="A47" s="35">
        <v>29.95</v>
      </c>
    </row>
    <row r="48" spans="1:1" x14ac:dyDescent="0.35">
      <c r="A48" s="35">
        <v>45.9</v>
      </c>
    </row>
    <row r="49" spans="1:1" x14ac:dyDescent="0.35">
      <c r="A49" s="35">
        <v>160.65</v>
      </c>
    </row>
    <row r="50" spans="1:1" x14ac:dyDescent="0.35">
      <c r="A50" s="35">
        <v>160.65</v>
      </c>
    </row>
    <row r="51" spans="1:1" x14ac:dyDescent="0.35">
      <c r="A51" s="35">
        <v>119.69999999999999</v>
      </c>
    </row>
    <row r="52" spans="1:1" x14ac:dyDescent="0.35">
      <c r="A52" s="35">
        <v>43.9</v>
      </c>
    </row>
    <row r="53" spans="1:1" x14ac:dyDescent="0.35">
      <c r="A53" s="35">
        <v>119.69999999999999</v>
      </c>
    </row>
    <row r="54" spans="1:1" x14ac:dyDescent="0.35">
      <c r="A54" s="35">
        <v>65.849999999999994</v>
      </c>
    </row>
    <row r="55" spans="1:1" x14ac:dyDescent="0.35">
      <c r="A55" s="35">
        <v>22.95</v>
      </c>
    </row>
    <row r="56" spans="1:1" x14ac:dyDescent="0.35">
      <c r="A56" s="35">
        <v>65.849999999999994</v>
      </c>
    </row>
    <row r="57" spans="1:1" x14ac:dyDescent="0.35">
      <c r="A57" s="35">
        <v>109.75</v>
      </c>
    </row>
    <row r="58" spans="1:1" x14ac:dyDescent="0.35">
      <c r="A58" s="35">
        <v>114.75</v>
      </c>
    </row>
    <row r="59" spans="1:1" x14ac:dyDescent="0.35">
      <c r="A59" s="35">
        <v>249.5</v>
      </c>
    </row>
    <row r="60" spans="1:1" x14ac:dyDescent="0.35">
      <c r="A60" s="35">
        <v>109.75</v>
      </c>
    </row>
    <row r="61" spans="1:1" x14ac:dyDescent="0.35">
      <c r="A61" s="35">
        <v>114.75</v>
      </c>
    </row>
    <row r="62" spans="1:1" x14ac:dyDescent="0.35">
      <c r="A62" s="35">
        <v>114.75</v>
      </c>
    </row>
    <row r="63" spans="1:1" x14ac:dyDescent="0.35">
      <c r="A63" s="35">
        <v>119.8</v>
      </c>
    </row>
    <row r="64" spans="1:1" x14ac:dyDescent="0.35">
      <c r="A64" s="35">
        <v>29.95</v>
      </c>
    </row>
    <row r="65" spans="1:1" x14ac:dyDescent="0.35">
      <c r="A65" s="35">
        <v>114.75</v>
      </c>
    </row>
    <row r="66" spans="1:1" x14ac:dyDescent="0.35">
      <c r="A66" s="35">
        <v>209.65</v>
      </c>
    </row>
    <row r="67" spans="1:1" x14ac:dyDescent="0.35">
      <c r="A67" s="35">
        <v>114.75</v>
      </c>
    </row>
    <row r="68" spans="1:1" x14ac:dyDescent="0.35">
      <c r="A68" s="35">
        <v>59.849999999999994</v>
      </c>
    </row>
    <row r="69" spans="1:1" x14ac:dyDescent="0.35">
      <c r="A69" s="35">
        <v>124.75</v>
      </c>
    </row>
    <row r="70" spans="1:1" x14ac:dyDescent="0.35">
      <c r="A70" s="35">
        <v>39.9</v>
      </c>
    </row>
    <row r="71" spans="1:1" x14ac:dyDescent="0.35">
      <c r="A71" s="35">
        <v>124.75</v>
      </c>
    </row>
    <row r="72" spans="1:1" x14ac:dyDescent="0.35">
      <c r="A72" s="35">
        <v>24.95</v>
      </c>
    </row>
    <row r="73" spans="1:1" x14ac:dyDescent="0.35">
      <c r="A73" s="35">
        <v>22.95</v>
      </c>
    </row>
    <row r="74" spans="1:1" x14ac:dyDescent="0.35">
      <c r="A74" s="35">
        <v>249.5</v>
      </c>
    </row>
    <row r="75" spans="1:1" x14ac:dyDescent="0.35">
      <c r="A75" s="35">
        <v>59.849999999999994</v>
      </c>
    </row>
    <row r="76" spans="1:1" x14ac:dyDescent="0.35">
      <c r="A76" s="35">
        <v>43.9</v>
      </c>
    </row>
    <row r="77" spans="1:1" x14ac:dyDescent="0.35">
      <c r="A77" s="35">
        <v>19.95</v>
      </c>
    </row>
    <row r="78" spans="1:1" x14ac:dyDescent="0.35">
      <c r="A78" s="35">
        <v>29.95</v>
      </c>
    </row>
    <row r="79" spans="1:1" x14ac:dyDescent="0.35">
      <c r="A79" s="35">
        <v>19.95</v>
      </c>
    </row>
    <row r="80" spans="1:1" x14ac:dyDescent="0.35">
      <c r="A80" s="35">
        <v>65.849999999999994</v>
      </c>
    </row>
    <row r="81" spans="1:1" x14ac:dyDescent="0.35">
      <c r="A81" s="35">
        <v>22.95</v>
      </c>
    </row>
    <row r="82" spans="1:1" x14ac:dyDescent="0.35">
      <c r="A82" s="35">
        <v>79.8</v>
      </c>
    </row>
    <row r="83" spans="1:1" x14ac:dyDescent="0.35">
      <c r="A83" s="35">
        <v>79.8</v>
      </c>
    </row>
    <row r="84" spans="1:1" x14ac:dyDescent="0.35">
      <c r="A84" s="35">
        <v>114.75</v>
      </c>
    </row>
    <row r="85" spans="1:1" x14ac:dyDescent="0.35">
      <c r="A85" s="35">
        <v>22.95</v>
      </c>
    </row>
    <row r="86" spans="1:1" x14ac:dyDescent="0.35">
      <c r="A86" s="35">
        <v>19.95</v>
      </c>
    </row>
    <row r="87" spans="1:1" x14ac:dyDescent="0.35">
      <c r="A87" s="35">
        <v>109.75</v>
      </c>
    </row>
    <row r="88" spans="1:1" x14ac:dyDescent="0.35">
      <c r="A88" s="35">
        <v>59.9</v>
      </c>
    </row>
    <row r="89" spans="1:1" x14ac:dyDescent="0.35">
      <c r="A89" s="35">
        <v>43.9</v>
      </c>
    </row>
    <row r="90" spans="1:1" x14ac:dyDescent="0.35">
      <c r="A90" s="35">
        <v>39.9</v>
      </c>
    </row>
    <row r="91" spans="1:1" x14ac:dyDescent="0.35">
      <c r="A91" s="35">
        <v>209.65</v>
      </c>
    </row>
    <row r="92" spans="1:1" x14ac:dyDescent="0.35">
      <c r="A92" s="35">
        <v>19.95</v>
      </c>
    </row>
    <row r="93" spans="1:1" x14ac:dyDescent="0.35">
      <c r="A93" s="35">
        <v>79.8</v>
      </c>
    </row>
    <row r="94" spans="1:1" x14ac:dyDescent="0.35">
      <c r="A94" s="35">
        <v>124.75</v>
      </c>
    </row>
    <row r="95" spans="1:1" x14ac:dyDescent="0.35">
      <c r="A95" s="35">
        <v>24.95</v>
      </c>
    </row>
    <row r="96" spans="1:1" x14ac:dyDescent="0.35">
      <c r="A96" s="35">
        <v>160.65</v>
      </c>
    </row>
    <row r="97" spans="1:1" x14ac:dyDescent="0.35">
      <c r="A97" s="35">
        <v>65.849999999999994</v>
      </c>
    </row>
    <row r="98" spans="1:1" x14ac:dyDescent="0.35">
      <c r="A98" s="35">
        <v>137.69999999999999</v>
      </c>
    </row>
    <row r="99" spans="1:1" x14ac:dyDescent="0.35">
      <c r="A99" s="35">
        <v>29.95</v>
      </c>
    </row>
    <row r="100" spans="1:1" x14ac:dyDescent="0.35">
      <c r="A100" s="35">
        <v>119.69999999999999</v>
      </c>
    </row>
    <row r="101" spans="1:1" x14ac:dyDescent="0.35">
      <c r="A101" s="35">
        <v>19.95</v>
      </c>
    </row>
    <row r="102" spans="1:1" x14ac:dyDescent="0.35">
      <c r="A102" s="35">
        <v>39.9</v>
      </c>
    </row>
    <row r="103" spans="1:1" x14ac:dyDescent="0.35">
      <c r="A103" s="35">
        <v>114.75</v>
      </c>
    </row>
    <row r="104" spans="1:1" x14ac:dyDescent="0.35">
      <c r="A104" s="35">
        <v>21.95</v>
      </c>
    </row>
    <row r="105" spans="1:1" x14ac:dyDescent="0.35">
      <c r="A105" s="35">
        <v>179.7</v>
      </c>
    </row>
    <row r="106" spans="1:1" x14ac:dyDescent="0.35">
      <c r="A106" s="35">
        <v>39.9</v>
      </c>
    </row>
    <row r="107" spans="1:1" x14ac:dyDescent="0.35">
      <c r="A107" s="35">
        <v>24.95</v>
      </c>
    </row>
    <row r="108" spans="1:1" x14ac:dyDescent="0.35">
      <c r="A108" s="35">
        <v>99.8</v>
      </c>
    </row>
    <row r="109" spans="1:1" x14ac:dyDescent="0.35">
      <c r="A109" s="35">
        <v>87.8</v>
      </c>
    </row>
    <row r="110" spans="1:1" x14ac:dyDescent="0.35">
      <c r="A110" s="35">
        <v>39.9</v>
      </c>
    </row>
    <row r="111" spans="1:1" x14ac:dyDescent="0.35">
      <c r="A111" s="35">
        <v>65.849999999999994</v>
      </c>
    </row>
    <row r="112" spans="1:1" x14ac:dyDescent="0.35">
      <c r="A112" s="35">
        <v>199.5</v>
      </c>
    </row>
    <row r="113" spans="1:1" x14ac:dyDescent="0.35">
      <c r="A113" s="35">
        <v>21.95</v>
      </c>
    </row>
    <row r="114" spans="1:1" x14ac:dyDescent="0.35">
      <c r="A114" s="35">
        <v>124.75</v>
      </c>
    </row>
    <row r="115" spans="1:1" x14ac:dyDescent="0.35">
      <c r="A115" s="35">
        <v>29.95</v>
      </c>
    </row>
    <row r="116" spans="1:1" x14ac:dyDescent="0.35">
      <c r="A116" s="35">
        <v>21.95</v>
      </c>
    </row>
    <row r="117" spans="1:1" x14ac:dyDescent="0.35">
      <c r="A117" s="35">
        <v>119.8</v>
      </c>
    </row>
    <row r="118" spans="1:1" x14ac:dyDescent="0.35">
      <c r="A118" s="35">
        <v>89.85</v>
      </c>
    </row>
    <row r="119" spans="1:1" x14ac:dyDescent="0.35">
      <c r="A119" s="35">
        <v>65.849999999999994</v>
      </c>
    </row>
    <row r="120" spans="1:1" x14ac:dyDescent="0.35">
      <c r="A120" s="35">
        <v>91.8</v>
      </c>
    </row>
    <row r="121" spans="1:1" x14ac:dyDescent="0.35">
      <c r="A121" s="35">
        <v>149.69999999999999</v>
      </c>
    </row>
    <row r="122" spans="1:1" x14ac:dyDescent="0.35">
      <c r="A122" s="35">
        <v>59.849999999999994</v>
      </c>
    </row>
    <row r="123" spans="1:1" x14ac:dyDescent="0.35">
      <c r="A123" s="35">
        <v>131.69999999999999</v>
      </c>
    </row>
    <row r="124" spans="1:1" x14ac:dyDescent="0.35">
      <c r="A124" s="35">
        <v>49.9</v>
      </c>
    </row>
    <row r="125" spans="1:1" x14ac:dyDescent="0.35">
      <c r="A125" s="35">
        <v>43.9</v>
      </c>
    </row>
    <row r="126" spans="1:1" x14ac:dyDescent="0.35">
      <c r="A126" s="35">
        <v>19.95</v>
      </c>
    </row>
    <row r="127" spans="1:1" x14ac:dyDescent="0.35">
      <c r="A127" s="35">
        <v>21.95</v>
      </c>
    </row>
    <row r="128" spans="1:1" x14ac:dyDescent="0.35">
      <c r="A128" s="35">
        <v>24.95</v>
      </c>
    </row>
    <row r="129" spans="1:1" x14ac:dyDescent="0.35">
      <c r="A129" s="35">
        <v>39.9</v>
      </c>
    </row>
    <row r="130" spans="1:1" x14ac:dyDescent="0.35">
      <c r="A130" s="35">
        <v>24.95</v>
      </c>
    </row>
    <row r="131" spans="1:1" x14ac:dyDescent="0.35">
      <c r="A131" s="35">
        <v>114.75</v>
      </c>
    </row>
    <row r="132" spans="1:1" x14ac:dyDescent="0.35">
      <c r="A132" s="35">
        <v>119.69999999999999</v>
      </c>
    </row>
    <row r="133" spans="1:1" x14ac:dyDescent="0.35">
      <c r="A133" s="35">
        <v>43.9</v>
      </c>
    </row>
    <row r="134" spans="1:1" x14ac:dyDescent="0.35">
      <c r="A134" s="35">
        <v>24.95</v>
      </c>
    </row>
    <row r="135" spans="1:1" x14ac:dyDescent="0.35">
      <c r="A135" s="35">
        <v>174.65</v>
      </c>
    </row>
    <row r="136" spans="1:1" x14ac:dyDescent="0.35">
      <c r="A136" s="35">
        <v>24.95</v>
      </c>
    </row>
    <row r="137" spans="1:1" x14ac:dyDescent="0.35">
      <c r="A137" s="35">
        <v>49.9</v>
      </c>
    </row>
    <row r="138" spans="1:1" x14ac:dyDescent="0.35">
      <c r="A138" s="35">
        <v>19.95</v>
      </c>
    </row>
    <row r="139" spans="1:1" x14ac:dyDescent="0.35">
      <c r="A139" s="35">
        <v>39.9</v>
      </c>
    </row>
    <row r="140" spans="1:1" x14ac:dyDescent="0.35">
      <c r="A140" s="35">
        <v>45.9</v>
      </c>
    </row>
    <row r="141" spans="1:1" x14ac:dyDescent="0.35">
      <c r="A141" s="35">
        <v>179.7</v>
      </c>
    </row>
    <row r="142" spans="1:1" x14ac:dyDescent="0.35">
      <c r="A142" s="35">
        <v>160.65</v>
      </c>
    </row>
    <row r="143" spans="1:1" x14ac:dyDescent="0.35">
      <c r="A143" s="35">
        <v>21.95</v>
      </c>
    </row>
    <row r="144" spans="1:1" x14ac:dyDescent="0.35">
      <c r="A144" s="35">
        <v>124.75</v>
      </c>
    </row>
    <row r="145" spans="1:1" x14ac:dyDescent="0.35">
      <c r="A145" s="35">
        <v>89.85</v>
      </c>
    </row>
    <row r="146" spans="1:1" x14ac:dyDescent="0.35">
      <c r="A146" s="35">
        <v>49.9</v>
      </c>
    </row>
    <row r="147" spans="1:1" x14ac:dyDescent="0.35">
      <c r="A147" s="35">
        <v>22.95</v>
      </c>
    </row>
    <row r="148" spans="1:1" x14ac:dyDescent="0.35">
      <c r="A148" s="35">
        <v>19.95</v>
      </c>
    </row>
    <row r="149" spans="1:1" x14ac:dyDescent="0.35">
      <c r="A149" s="35">
        <v>99.75</v>
      </c>
    </row>
    <row r="150" spans="1:1" x14ac:dyDescent="0.35">
      <c r="A150" s="35">
        <v>91.8</v>
      </c>
    </row>
    <row r="151" spans="1:1" x14ac:dyDescent="0.35">
      <c r="A151" s="35">
        <v>49.9</v>
      </c>
    </row>
    <row r="152" spans="1:1" x14ac:dyDescent="0.35">
      <c r="A152" s="35">
        <v>21.95</v>
      </c>
    </row>
    <row r="153" spans="1:1" x14ac:dyDescent="0.35">
      <c r="A153" s="35">
        <v>45.9</v>
      </c>
    </row>
    <row r="154" spans="1:1" x14ac:dyDescent="0.35">
      <c r="A154" s="35">
        <v>22.95</v>
      </c>
    </row>
    <row r="155" spans="1:1" x14ac:dyDescent="0.35">
      <c r="A155" s="35">
        <v>45.9</v>
      </c>
    </row>
    <row r="156" spans="1:1" x14ac:dyDescent="0.35">
      <c r="A156" s="35">
        <v>24.95</v>
      </c>
    </row>
    <row r="157" spans="1:1" x14ac:dyDescent="0.35">
      <c r="A157" s="35">
        <v>39.9</v>
      </c>
    </row>
    <row r="158" spans="1:1" x14ac:dyDescent="0.35">
      <c r="A158" s="35">
        <v>179.7</v>
      </c>
    </row>
    <row r="159" spans="1:1" x14ac:dyDescent="0.35">
      <c r="A159" s="35">
        <v>21.95</v>
      </c>
    </row>
    <row r="160" spans="1:1" x14ac:dyDescent="0.35">
      <c r="A160" s="35">
        <v>24.95</v>
      </c>
    </row>
    <row r="161" spans="1:1" x14ac:dyDescent="0.35">
      <c r="A161" s="35">
        <v>74.849999999999994</v>
      </c>
    </row>
    <row r="162" spans="1:1" x14ac:dyDescent="0.35">
      <c r="A162" s="35">
        <v>79.8</v>
      </c>
    </row>
    <row r="163" spans="1:1" x14ac:dyDescent="0.35">
      <c r="A163" s="35">
        <v>19.95</v>
      </c>
    </row>
    <row r="164" spans="1:1" x14ac:dyDescent="0.35">
      <c r="A164" s="35">
        <v>22.95</v>
      </c>
    </row>
    <row r="165" spans="1:1" x14ac:dyDescent="0.35">
      <c r="A165" s="35">
        <v>45.9</v>
      </c>
    </row>
    <row r="166" spans="1:1" x14ac:dyDescent="0.35">
      <c r="A166" s="35">
        <v>65.849999999999994</v>
      </c>
    </row>
    <row r="167" spans="1:1" x14ac:dyDescent="0.35">
      <c r="A167" s="35">
        <v>139.65</v>
      </c>
    </row>
    <row r="168" spans="1:1" x14ac:dyDescent="0.35">
      <c r="A168" s="35">
        <v>22.95</v>
      </c>
    </row>
    <row r="169" spans="1:1" x14ac:dyDescent="0.35">
      <c r="A169" s="35">
        <v>39.9</v>
      </c>
    </row>
    <row r="170" spans="1:1" x14ac:dyDescent="0.35">
      <c r="A170" s="35">
        <v>109.75</v>
      </c>
    </row>
    <row r="171" spans="1:1" x14ac:dyDescent="0.35">
      <c r="A171" s="35">
        <v>160.65</v>
      </c>
    </row>
    <row r="172" spans="1:1" x14ac:dyDescent="0.35">
      <c r="A172" s="35">
        <v>49.9</v>
      </c>
    </row>
    <row r="173" spans="1:1" x14ac:dyDescent="0.35">
      <c r="A173" s="35">
        <v>22.95</v>
      </c>
    </row>
    <row r="174" spans="1:1" x14ac:dyDescent="0.35">
      <c r="A174" s="35">
        <v>45.9</v>
      </c>
    </row>
    <row r="175" spans="1:1" x14ac:dyDescent="0.35">
      <c r="A175" s="35">
        <v>68.849999999999994</v>
      </c>
    </row>
    <row r="176" spans="1:1" x14ac:dyDescent="0.35">
      <c r="A176" s="35">
        <v>229.5</v>
      </c>
    </row>
    <row r="177" spans="1:1" x14ac:dyDescent="0.35">
      <c r="A177" s="35">
        <v>29.95</v>
      </c>
    </row>
    <row r="178" spans="1:1" x14ac:dyDescent="0.35">
      <c r="A178" s="35">
        <v>39.9</v>
      </c>
    </row>
    <row r="179" spans="1:1" x14ac:dyDescent="0.35">
      <c r="A179" s="35">
        <v>43.9</v>
      </c>
    </row>
    <row r="180" spans="1:1" x14ac:dyDescent="0.35">
      <c r="A180" s="35">
        <v>19.95</v>
      </c>
    </row>
    <row r="181" spans="1:1" x14ac:dyDescent="0.35">
      <c r="A181" s="35">
        <v>59.9</v>
      </c>
    </row>
    <row r="182" spans="1:1" x14ac:dyDescent="0.35">
      <c r="A182" s="35">
        <v>99.75</v>
      </c>
    </row>
    <row r="183" spans="1:1" x14ac:dyDescent="0.35">
      <c r="A183" s="35">
        <v>174.65</v>
      </c>
    </row>
    <row r="184" spans="1:1" x14ac:dyDescent="0.35">
      <c r="A184" s="35">
        <v>65.849999999999994</v>
      </c>
    </row>
    <row r="185" spans="1:1" x14ac:dyDescent="0.35">
      <c r="A185" s="35">
        <v>124.75</v>
      </c>
    </row>
    <row r="186" spans="1:1" x14ac:dyDescent="0.35">
      <c r="A186" s="35">
        <v>87.8</v>
      </c>
    </row>
    <row r="187" spans="1:1" x14ac:dyDescent="0.35">
      <c r="A187" s="35">
        <v>229.5</v>
      </c>
    </row>
    <row r="188" spans="1:1" x14ac:dyDescent="0.35">
      <c r="A188" s="35">
        <v>99.75</v>
      </c>
    </row>
    <row r="189" spans="1:1" x14ac:dyDescent="0.35">
      <c r="A189" s="35">
        <v>19.95</v>
      </c>
    </row>
    <row r="190" spans="1:1" x14ac:dyDescent="0.35">
      <c r="A190" s="35">
        <v>19.95</v>
      </c>
    </row>
    <row r="191" spans="1:1" x14ac:dyDescent="0.35">
      <c r="A191" s="35">
        <v>99.8</v>
      </c>
    </row>
    <row r="192" spans="1:1" x14ac:dyDescent="0.35">
      <c r="A192" s="35">
        <v>24.95</v>
      </c>
    </row>
    <row r="193" spans="1:1" x14ac:dyDescent="0.35">
      <c r="A193" s="35">
        <v>114.75</v>
      </c>
    </row>
    <row r="194" spans="1:1" x14ac:dyDescent="0.35">
      <c r="A194" s="35">
        <v>59.849999999999994</v>
      </c>
    </row>
    <row r="195" spans="1:1" x14ac:dyDescent="0.35">
      <c r="A195" s="35">
        <v>43.9</v>
      </c>
    </row>
    <row r="196" spans="1:1" x14ac:dyDescent="0.35">
      <c r="A196" s="35">
        <v>74.849999999999994</v>
      </c>
    </row>
    <row r="197" spans="1:1" x14ac:dyDescent="0.35">
      <c r="A197" s="35">
        <v>19.95</v>
      </c>
    </row>
    <row r="198" spans="1:1" x14ac:dyDescent="0.35">
      <c r="A198" s="35">
        <v>22.95</v>
      </c>
    </row>
    <row r="199" spans="1:1" x14ac:dyDescent="0.35">
      <c r="A199" s="35">
        <v>153.65</v>
      </c>
    </row>
    <row r="200" spans="1:1" x14ac:dyDescent="0.35">
      <c r="A200" s="35">
        <v>39.9</v>
      </c>
    </row>
    <row r="201" spans="1:1" x14ac:dyDescent="0.35">
      <c r="A201" s="35">
        <v>131.69999999999999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EFFECTIVE &amp; EFFICIENT</vt:lpstr>
      <vt:lpstr>EXAMPLES</vt:lpstr>
      <vt:lpstr>SofM-2</vt:lpstr>
      <vt:lpstr>TS Data</vt:lpstr>
      <vt:lpstr>FD-Categorical</vt:lpstr>
      <vt:lpstr>FD and H Formulas</vt:lpstr>
      <vt:lpstr>DataProduct</vt:lpstr>
      <vt:lpstr>Pareto (an)</vt:lpstr>
      <vt:lpstr>CD-Quant-Rev</vt:lpstr>
      <vt:lpstr>SC(P)</vt:lpstr>
      <vt:lpstr>SC(N)</vt:lpstr>
      <vt:lpstr>Data</vt:lpstr>
      <vt:lpstr>'FD-Categorical'!Extract</vt:lpstr>
      <vt:lpstr>'Pareto (an)'!Extract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Emiris</dc:creator>
  <cp:lastModifiedBy>Dimitrios Emiris</cp:lastModifiedBy>
  <dcterms:created xsi:type="dcterms:W3CDTF">2018-08-20T09:42:14Z</dcterms:created>
  <dcterms:modified xsi:type="dcterms:W3CDTF">2022-11-01T11:15:59Z</dcterms:modified>
</cp:coreProperties>
</file>